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45" windowHeight="8970"/>
  </bookViews>
  <sheets>
    <sheet name="Ejec-Ingresos" sheetId="1" r:id="rId1"/>
    <sheet name="Ejec-Egreso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M62" i="1"/>
  <c r="M61" i="1"/>
  <c r="M60" i="1"/>
  <c r="M59" i="1"/>
  <c r="N59" i="1" s="1"/>
  <c r="M58" i="1"/>
  <c r="M57" i="1"/>
  <c r="M56" i="1"/>
  <c r="M55" i="1"/>
  <c r="M54" i="1"/>
  <c r="M53" i="1"/>
  <c r="M52" i="1"/>
  <c r="M51" i="1"/>
  <c r="N51" i="1" s="1"/>
  <c r="M50" i="1"/>
  <c r="M49" i="1"/>
  <c r="M48" i="1"/>
  <c r="M47" i="1"/>
  <c r="M46" i="1"/>
  <c r="M45" i="1"/>
  <c r="L44" i="1"/>
  <c r="L43" i="1" s="1"/>
  <c r="L42" i="1" s="1"/>
  <c r="K44" i="1"/>
  <c r="K43" i="1" s="1"/>
  <c r="K42" i="1" s="1"/>
  <c r="L41" i="1"/>
  <c r="L40" i="1" s="1"/>
  <c r="J41" i="1"/>
  <c r="K40" i="1"/>
  <c r="K39" i="1" s="1"/>
  <c r="I40" i="1"/>
  <c r="J40" i="1" s="1"/>
  <c r="M37" i="1"/>
  <c r="M36" i="1"/>
  <c r="M35" i="1"/>
  <c r="L34" i="1"/>
  <c r="L33" i="1" s="1"/>
  <c r="K33" i="1"/>
  <c r="L32" i="1"/>
  <c r="K32" i="1"/>
  <c r="K31" i="1" s="1"/>
  <c r="M28" i="1"/>
  <c r="L27" i="1"/>
  <c r="L26" i="1" s="1"/>
  <c r="L25" i="1" s="1"/>
  <c r="L24" i="1" s="1"/>
  <c r="K27" i="1"/>
  <c r="K26" i="1" s="1"/>
  <c r="M23" i="1"/>
  <c r="L22" i="1"/>
  <c r="L21" i="1" s="1"/>
  <c r="L18" i="1" s="1"/>
  <c r="K22" i="1"/>
  <c r="I21" i="1"/>
  <c r="I18" i="1" s="1"/>
  <c r="H21" i="1"/>
  <c r="H18" i="1" s="1"/>
  <c r="M20" i="1"/>
  <c r="M19" i="1"/>
  <c r="N19" i="1" s="1"/>
  <c r="M17" i="1"/>
  <c r="M16" i="1"/>
  <c r="M15" i="1"/>
  <c r="N15" i="1" s="1"/>
  <c r="M14" i="1"/>
  <c r="N14" i="1" s="1"/>
  <c r="M13" i="1"/>
  <c r="M12" i="1"/>
  <c r="M11" i="1"/>
  <c r="N11" i="1" s="1"/>
  <c r="M10" i="1"/>
  <c r="M9" i="1"/>
  <c r="L8" i="1"/>
  <c r="K8" i="1"/>
  <c r="I8" i="1"/>
  <c r="H8" i="1"/>
  <c r="H6" i="1" l="1"/>
  <c r="H5" i="1" s="1"/>
  <c r="H64" i="1" s="1"/>
  <c r="M33" i="1"/>
  <c r="M32" i="1"/>
  <c r="N45" i="1"/>
  <c r="N52" i="1"/>
  <c r="N20" i="1"/>
  <c r="I39" i="1"/>
  <c r="L39" i="1"/>
  <c r="L38" i="1" s="1"/>
  <c r="M40" i="1"/>
  <c r="N40" i="1" s="1"/>
  <c r="M41" i="1"/>
  <c r="N50" i="1"/>
  <c r="N53" i="1"/>
  <c r="N60" i="1"/>
  <c r="N16" i="1"/>
  <c r="L31" i="1"/>
  <c r="L30" i="1" s="1"/>
  <c r="L29" i="1" s="1"/>
  <c r="N35" i="1"/>
  <c r="N58" i="1"/>
  <c r="N61" i="1"/>
  <c r="N12" i="1"/>
  <c r="N48" i="1"/>
  <c r="N9" i="1"/>
  <c r="N56" i="1"/>
  <c r="N28" i="1"/>
  <c r="N36" i="1"/>
  <c r="M42" i="1"/>
  <c r="N49" i="1"/>
  <c r="N54" i="1"/>
  <c r="N23" i="1"/>
  <c r="K38" i="1"/>
  <c r="N46" i="1"/>
  <c r="N55" i="1"/>
  <c r="K30" i="1"/>
  <c r="M34" i="1"/>
  <c r="N37" i="1"/>
  <c r="N13" i="1"/>
  <c r="N17" i="1"/>
  <c r="M26" i="1"/>
  <c r="K25" i="1"/>
  <c r="M44" i="1"/>
  <c r="N47" i="1"/>
  <c r="N10" i="1"/>
  <c r="M8" i="1"/>
  <c r="L7" i="1"/>
  <c r="M22" i="1"/>
  <c r="K21" i="1"/>
  <c r="N57" i="1"/>
  <c r="M27" i="1"/>
  <c r="M43" i="1"/>
  <c r="N62" i="1"/>
  <c r="M31" i="1" l="1"/>
  <c r="M38" i="1"/>
  <c r="J39" i="1"/>
  <c r="I38" i="1"/>
  <c r="L6" i="1"/>
  <c r="L5" i="1" s="1"/>
  <c r="L64" i="1" s="1"/>
  <c r="M39" i="1"/>
  <c r="N41" i="1"/>
  <c r="K18" i="1"/>
  <c r="M21" i="1"/>
  <c r="N27" i="1"/>
  <c r="N22" i="1"/>
  <c r="K24" i="1"/>
  <c r="M24" i="1" s="1"/>
  <c r="M25" i="1"/>
  <c r="K29" i="1"/>
  <c r="M29" i="1" s="1"/>
  <c r="M30" i="1"/>
  <c r="N26" i="1"/>
  <c r="N8" i="1"/>
  <c r="N39" i="1" l="1"/>
  <c r="J38" i="1"/>
  <c r="I6" i="1"/>
  <c r="I5" i="1" s="1"/>
  <c r="I64" i="1" s="1"/>
  <c r="N29" i="1"/>
  <c r="N25" i="1"/>
  <c r="N24" i="1"/>
  <c r="N21" i="1"/>
  <c r="K7" i="1"/>
  <c r="M18" i="1"/>
  <c r="N38" i="1" l="1"/>
  <c r="N18" i="1"/>
  <c r="K6" i="1"/>
  <c r="M7" i="1"/>
  <c r="N7" i="1" l="1"/>
  <c r="M6" i="1"/>
  <c r="K5" i="1"/>
  <c r="M5" i="1" l="1"/>
  <c r="K64" i="1"/>
  <c r="N6" i="1"/>
  <c r="N5" i="1" l="1"/>
  <c r="M64" i="1"/>
  <c r="N64" i="1" l="1"/>
</calcChain>
</file>

<file path=xl/sharedStrings.xml><?xml version="1.0" encoding="utf-8"?>
<sst xmlns="http://schemas.openxmlformats.org/spreadsheetml/2006/main" count="895" uniqueCount="232">
  <si>
    <t>INSTITUTO COSTARRICENSE DE PESCA Y ACUICULTURA</t>
  </si>
  <si>
    <t>Informe de Ejecución Presupuestaria de Ingresos</t>
  </si>
  <si>
    <t>Clase</t>
  </si>
  <si>
    <t>Sub
Clase</t>
  </si>
  <si>
    <t>Grupo</t>
  </si>
  <si>
    <t>Sub
Grupo</t>
  </si>
  <si>
    <t>Partida</t>
  </si>
  <si>
    <t>Sub
Partida</t>
  </si>
  <si>
    <t>Descripción</t>
  </si>
  <si>
    <t>Presupuesto
Ordinario</t>
  </si>
  <si>
    <t>Presupuesto
Extraordinario</t>
  </si>
  <si>
    <t>Presupuesto
Definitivo</t>
  </si>
  <si>
    <t>Ingresos
Anteriores</t>
  </si>
  <si>
    <t>Ingresos
del Periodo</t>
  </si>
  <si>
    <t>Total Ingreso</t>
  </si>
  <si>
    <t>Porcentaje Ejecución Ingresos</t>
  </si>
  <si>
    <t>1</t>
  </si>
  <si>
    <t>INGRESOS CORRIENTES</t>
  </si>
  <si>
    <t>3</t>
  </si>
  <si>
    <t>INGRESOS NO TRIBUTARIOS</t>
  </si>
  <si>
    <t>VENTA DE BIENES Y SERVICIOS</t>
  </si>
  <si>
    <t>VENTA DE BIENES</t>
  </si>
  <si>
    <t>05</t>
  </si>
  <si>
    <t>Venta de agua</t>
  </si>
  <si>
    <t>00</t>
  </si>
  <si>
    <t>09</t>
  </si>
  <si>
    <t>Venta de otros bienes</t>
  </si>
  <si>
    <t>Venta de bienes acuícolas</t>
  </si>
  <si>
    <t>2</t>
  </si>
  <si>
    <t>VENTA DE SERV ICIOS</t>
  </si>
  <si>
    <t>01</t>
  </si>
  <si>
    <t>SERVICIOS DE TRANSPORTE</t>
  </si>
  <si>
    <t>03</t>
  </si>
  <si>
    <t>Servicios de transporte portuario</t>
  </si>
  <si>
    <t>04</t>
  </si>
  <si>
    <t>ALQUILERES</t>
  </si>
  <si>
    <t>Alquiler de edificios e instalaciones</t>
  </si>
  <si>
    <t>DERECHOS ADMINISTRATIVOS</t>
  </si>
  <si>
    <t>DERECHOS ADMITIVOS A SERV/DE TRANSPORTE</t>
  </si>
  <si>
    <t>Derechos admtivos serv. transporte Portu</t>
  </si>
  <si>
    <t>02</t>
  </si>
  <si>
    <t>DERECHOS ADMITIVOS A OTROS SERV. PUBLICO</t>
  </si>
  <si>
    <t>Derechos admitivos -activdes comerciales</t>
  </si>
  <si>
    <t>Otros derechos admitivos a o.serv.public</t>
  </si>
  <si>
    <t>INGRESOS DE LA PROPIEDAD</t>
  </si>
  <si>
    <t>RENTA DE ACTIVOS FINANCIEROS</t>
  </si>
  <si>
    <t>OTRAS RENTAS DE ACTIVOS FINANCIEROS</t>
  </si>
  <si>
    <t>Intereses s/ctas corrtes y o.dep Bco Est</t>
  </si>
  <si>
    <t>Diferencias por tipo de cambio</t>
  </si>
  <si>
    <t>MULTAS, SANC. REMATES Y CONFISCACIONES</t>
  </si>
  <si>
    <t>MULTAS Y SANCIONES</t>
  </si>
  <si>
    <t>MULTAS P/ ATRASO PAGO BIENES Y SERVICIOS</t>
  </si>
  <si>
    <t>Multas P/ atraso pago bienes y servicios</t>
  </si>
  <si>
    <t>OTRAS MULTAS</t>
  </si>
  <si>
    <t>Otras multas</t>
  </si>
  <si>
    <t>REMATES Y CONFISCACIONES</t>
  </si>
  <si>
    <t>Remate y confiscaciones</t>
  </si>
  <si>
    <t>Remates y confiscaciones</t>
  </si>
  <si>
    <t>9</t>
  </si>
  <si>
    <t>OTROS INGRESOS NO TRIBUTARIOS</t>
  </si>
  <si>
    <t>Reintegro en efectivo</t>
  </si>
  <si>
    <t>Ingresos varios no especificados</t>
  </si>
  <si>
    <t>4</t>
  </si>
  <si>
    <t>TRANSFERENCIAS CORRIENTES</t>
  </si>
  <si>
    <t>TRANSFERENCIAS CTES DEL SECTOR PUBLICO</t>
  </si>
  <si>
    <t>Transferencias ctes del Gobierno Central</t>
  </si>
  <si>
    <t>Transferencias ctes del Gobierno central</t>
  </si>
  <si>
    <t>FINANCIAMIENTO</t>
  </si>
  <si>
    <t>RECURSOS DE VIGENCIAS ANTERIORES</t>
  </si>
  <si>
    <t>SUPERÁVIT LIBRE VIGENCIAS ANTERIORES</t>
  </si>
  <si>
    <t>0</t>
  </si>
  <si>
    <t>SUPERÁVIT ESPECIFICO VIG. ANTERIORES</t>
  </si>
  <si>
    <t>SUPERAVIT ESPECIFICO LEY 8436</t>
  </si>
  <si>
    <t>SUPERAVIT ESPECFICO LEY No. 8436</t>
  </si>
  <si>
    <t>SUPERAVIT ESPECIFICO OTRAS LEYES</t>
  </si>
  <si>
    <t>SUPERAVIT ESPECFICO OTRAS LEYES</t>
  </si>
  <si>
    <t>TOTALES</t>
  </si>
  <si>
    <t>Informe de Ejecución Presupuestaria de Egresos</t>
  </si>
  <si>
    <t>Modificaciones</t>
  </si>
  <si>
    <t>Transferencias</t>
  </si>
  <si>
    <t>Total Egresos</t>
  </si>
  <si>
    <t>Porcentaje Ejecución Egresos</t>
  </si>
  <si>
    <t>REMUNERACIONES</t>
  </si>
  <si>
    <t>REMUNERACIONES BASICAS</t>
  </si>
  <si>
    <t>Sueldos para cargos fijos</t>
  </si>
  <si>
    <t>Suplencias</t>
  </si>
  <si>
    <t>REMUNERACIONES EVENTUALES</t>
  </si>
  <si>
    <t>Tiempo extraordinario</t>
  </si>
  <si>
    <t>Recargo de funciones</t>
  </si>
  <si>
    <t>Dietas</t>
  </si>
  <si>
    <t>INCENTIVOS SALARIALES</t>
  </si>
  <si>
    <t>Retribución por años servidos</t>
  </si>
  <si>
    <t>Restricc./ejercicio liberal de/profesión</t>
  </si>
  <si>
    <t>Decimotercer mes</t>
  </si>
  <si>
    <t>Salario escolar</t>
  </si>
  <si>
    <t>99</t>
  </si>
  <si>
    <t>Otros incentivos salariales</t>
  </si>
  <si>
    <t>CONTRIBUC/PATRON-AL DES.Y LA SEG. SOCIAL</t>
  </si>
  <si>
    <t>Contr. Patr. al Seg. de Salud de la CCSS</t>
  </si>
  <si>
    <t>Contribución Patronal al IMAS</t>
  </si>
  <si>
    <t>Contribución Patronal al INA</t>
  </si>
  <si>
    <t>Contribución Patronal al FODESAF</t>
  </si>
  <si>
    <t>Contribución Patronal al Bco Popular</t>
  </si>
  <si>
    <t>CONT/PATR/FDO PENSION Y OTROS F. DE CAP.</t>
  </si>
  <si>
    <t>Apte Patr. Régimen Pensiones Complement.</t>
  </si>
  <si>
    <t>Apte Patr.Fondo d/Capitalizacion Laboral</t>
  </si>
  <si>
    <t>Contrib. patr a fondos administ p/E priv</t>
  </si>
  <si>
    <t>SERVICIOS</t>
  </si>
  <si>
    <t>Alquiler d/edificios, locales y terrenos</t>
  </si>
  <si>
    <t>Alquiler d/maq, equipo y mobiliario</t>
  </si>
  <si>
    <t>Alquiler y derechos p/telecomunicaciones</t>
  </si>
  <si>
    <t>SERVICIOS BASICOS</t>
  </si>
  <si>
    <t>Servicio de agua y alcantarillado</t>
  </si>
  <si>
    <t>Servicio de energía eléctrica</t>
  </si>
  <si>
    <t>Servicio de correo</t>
  </si>
  <si>
    <t>Servicio de telecomunicaciones</t>
  </si>
  <si>
    <t>Otros servicios básicos</t>
  </si>
  <si>
    <t>SERVICIOS COMERCIALES Y FINANCIEROS</t>
  </si>
  <si>
    <t>Información</t>
  </si>
  <si>
    <t>Publicidad y propaganda</t>
  </si>
  <si>
    <t>Impresión, encuadernación y otros</t>
  </si>
  <si>
    <t>Transporte de bienes</t>
  </si>
  <si>
    <t>Serevicios aduaneros</t>
  </si>
  <si>
    <t>06</t>
  </si>
  <si>
    <t>Comis. y gasto/serv.financ.y comerciales</t>
  </si>
  <si>
    <t>07</t>
  </si>
  <si>
    <t>Serv. de transf. electrónica información</t>
  </si>
  <si>
    <t>SERVICIOS DE GESTION Y APOYO</t>
  </si>
  <si>
    <t>Servicios jurídicos</t>
  </si>
  <si>
    <t>Servicios de ingeniería</t>
  </si>
  <si>
    <t>Serv. ciencias económicas y sociales</t>
  </si>
  <si>
    <t>Serv.de desarrollo de sist. informáticos</t>
  </si>
  <si>
    <t>Servicios generales</t>
  </si>
  <si>
    <t>Otros servicios de gestión y apoyo</t>
  </si>
  <si>
    <t>GASTOS DE VIAJE Y TRANSPORTE</t>
  </si>
  <si>
    <t>Transporte dentro del país</t>
  </si>
  <si>
    <t>Viáticos dentro del país</t>
  </si>
  <si>
    <t>Transporte en el exterior</t>
  </si>
  <si>
    <t>Viáticos en el exterior</t>
  </si>
  <si>
    <t>SEGUROS</t>
  </si>
  <si>
    <t>Seguros</t>
  </si>
  <si>
    <t>CAPACITACION Y PROTOCOLO</t>
  </si>
  <si>
    <t>Actividades de capacitación</t>
  </si>
  <si>
    <t>Actividades protocolarias y sociales</t>
  </si>
  <si>
    <t>Gastos de representación institucional</t>
  </si>
  <si>
    <t>08</t>
  </si>
  <si>
    <t>MANTENIMIENTO Y REPARACION</t>
  </si>
  <si>
    <t>Mantenimiento de edificios y locales</t>
  </si>
  <si>
    <t>Mantenimiento de vías de comunicación</t>
  </si>
  <si>
    <t>Mant. de instalaciones y otras obras</t>
  </si>
  <si>
    <t>Mant. y rep. maq. y equipo de producción</t>
  </si>
  <si>
    <t>Mant. y reparación de equipo /transporte</t>
  </si>
  <si>
    <t>Mant. y rep. equipo de comunicaciones</t>
  </si>
  <si>
    <t>Mant. y rep. de eq. y mobiliario/oficina</t>
  </si>
  <si>
    <t>Mant. y rep./equipo/computo y sist. Inf</t>
  </si>
  <si>
    <t>Mant. y reparación de otros equipos</t>
  </si>
  <si>
    <t>IMPUESTOS</t>
  </si>
  <si>
    <t>OTROS IMPUESTOS</t>
  </si>
  <si>
    <t>SERVICIOS DIVERSOS</t>
  </si>
  <si>
    <t>Intereses moratorios y multas</t>
  </si>
  <si>
    <t>Deducibles</t>
  </si>
  <si>
    <t>Otros servicios no especificados</t>
  </si>
  <si>
    <t>MATERIALES Y SUMINISTROS</t>
  </si>
  <si>
    <t>PRODUCTOS QUIMICOS Y CONEXOS</t>
  </si>
  <si>
    <t>Combustibles y lubricantes</t>
  </si>
  <si>
    <t>Productos farmacéuticos y medicinales</t>
  </si>
  <si>
    <t>Productos veterinarios</t>
  </si>
  <si>
    <t>Tintas, pinturas y diluyentes</t>
  </si>
  <si>
    <t>Otros productos químicos</t>
  </si>
  <si>
    <t>ALIMENTOS Y PRODUCTOS AGROPECUARIOS</t>
  </si>
  <si>
    <t>Productos pecuarios y otras especies</t>
  </si>
  <si>
    <t>Alimentos y bebidas</t>
  </si>
  <si>
    <t>Alimento para animales</t>
  </si>
  <si>
    <t>MAT. Y PRODUC.DE USO EN LA CONST. Y MANT</t>
  </si>
  <si>
    <t>Materiales y productos metálicos</t>
  </si>
  <si>
    <t>Materiales y productos asfálticos</t>
  </si>
  <si>
    <t>Madera y sus derivados</t>
  </si>
  <si>
    <t>Mat. y prod/eléctricos, teléf. y cómputo</t>
  </si>
  <si>
    <t>Materiales y productos de vidrio</t>
  </si>
  <si>
    <t>Materiales y productos de plástico</t>
  </si>
  <si>
    <t>Otros mat. y produc. de uso/construcción</t>
  </si>
  <si>
    <t>HERRAMIENTAS, REPUESTOS Y ACCESORIOS</t>
  </si>
  <si>
    <t>Herramientas e instrumentos</t>
  </si>
  <si>
    <t>Repuestos y accesorios</t>
  </si>
  <si>
    <t>BIENES PARA/PRODUCC. Y COMERCIALIZACION</t>
  </si>
  <si>
    <t>Otros bienes /la produc. y comercializa.</t>
  </si>
  <si>
    <t>UTILES/MATERIALES Y SUMINISTROS DIVERSOS</t>
  </si>
  <si>
    <t>Utiles y materiales de oficina y cómputo</t>
  </si>
  <si>
    <t>Utiles y materiales médico, hos.y/invest</t>
  </si>
  <si>
    <t>Productos de papel, cartón e impresos</t>
  </si>
  <si>
    <t>Textiles y vestuario</t>
  </si>
  <si>
    <t>Utiles y materiales de limpieza</t>
  </si>
  <si>
    <t>Utiles y materiales de seguridad</t>
  </si>
  <si>
    <t>Utiles y materiales de cocina y comedor</t>
  </si>
  <si>
    <t>Otros útiles, materiales y suministros</t>
  </si>
  <si>
    <t>INTERESES Y COMISIONES</t>
  </si>
  <si>
    <t>COMISIONES Y OTROS GASTOS</t>
  </si>
  <si>
    <t>5</t>
  </si>
  <si>
    <t>BIENES DURADEROS</t>
  </si>
  <si>
    <t>MAQUINARIA, EQUIPO Y MOBILIARIO</t>
  </si>
  <si>
    <t>Maq. y equipo para la producción</t>
  </si>
  <si>
    <t>Equipo de transporte</t>
  </si>
  <si>
    <t>Equipo de comunicación</t>
  </si>
  <si>
    <t>Equipo y mobiliario de oficina</t>
  </si>
  <si>
    <t>Equipo y programas de cómputo</t>
  </si>
  <si>
    <t>Eq./sanitario/laboratorio e investigac.</t>
  </si>
  <si>
    <t>Equipo y mob. educac., dep. y recreativo</t>
  </si>
  <si>
    <t>Maquinaria y equipo diverso</t>
  </si>
  <si>
    <t>CONSTRUCCIONES ADICIONES Y MEJORAS</t>
  </si>
  <si>
    <t>Edificios</t>
  </si>
  <si>
    <t>BIENES DURADEROS DIVERSOS</t>
  </si>
  <si>
    <t>Bienes intangibles</t>
  </si>
  <si>
    <t>6</t>
  </si>
  <si>
    <t>TRANSFERENC/CORRIENTES AL SECTOR PUBLICO</t>
  </si>
  <si>
    <t>Transferencias corrtes /Gobierno Central</t>
  </si>
  <si>
    <t>Transf.ctes/Örganos Desc/no Empresariale</t>
  </si>
  <si>
    <t>Trans.ctes/a Inst.Descent.no empresarial</t>
  </si>
  <si>
    <t>TRANSFERENCIAS CORRIENTES A PERSONAS</t>
  </si>
  <si>
    <t>Otras transferencias a personas</t>
  </si>
  <si>
    <t>PRESTACIONES</t>
  </si>
  <si>
    <t>Prestaciones legales</t>
  </si>
  <si>
    <t>OTRAS TRANSF. CORRTES AL SECTOR PRIVADO</t>
  </si>
  <si>
    <t>Indemnizaciones</t>
  </si>
  <si>
    <t>Reintegros o devoluciones</t>
  </si>
  <si>
    <t>TRANSF. CORRIENTES AL SECTOR EXTERNO</t>
  </si>
  <si>
    <t>Transf.ctes a organismos internacionales</t>
  </si>
  <si>
    <t>Total Anual 2015</t>
  </si>
  <si>
    <t>Otros alquileres</t>
  </si>
  <si>
    <t>Impuestos sobre bienes inmuebles</t>
  </si>
  <si>
    <t>CUENTAS ESPECIALES</t>
  </si>
  <si>
    <t>SUMAS SIN ASIGNACION PRESUPUESTARIA</t>
  </si>
  <si>
    <t>Sumas libres sin asigción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</si>
</sst>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49" fontId="2" fillId="0" borderId="0" xfId="0" applyNumberFormat="1" applyFont="1" applyBorder="1" applyAlignment="1">
      <alignment horizontal="centerContinuous" vertical="top"/>
    </xf>
    <xf numFmtId="0" fontId="0" fillId="0" borderId="0" xfId="0" applyAlignment="1">
      <alignment horizontal="centerContinuous"/>
    </xf>
    <xf numFmtId="4" fontId="0" fillId="0" borderId="0" xfId="0" applyNumberFormat="1" applyAlignment="1">
      <alignment horizontal="centerContinuous"/>
    </xf>
    <xf numFmtId="10" fontId="0" fillId="0" borderId="0" xfId="0" applyNumberFormat="1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top" wrapText="1"/>
    </xf>
    <xf numFmtId="49" fontId="5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10" fontId="5" fillId="2" borderId="1" xfId="1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right" vertical="top" wrapText="1"/>
    </xf>
    <xf numFmtId="4" fontId="5" fillId="0" borderId="0" xfId="0" applyNumberFormat="1" applyFont="1" applyFill="1" applyBorder="1" applyAlignment="1">
      <alignment horizontal="right" vertical="top"/>
    </xf>
    <xf numFmtId="0" fontId="0" fillId="0" borderId="0" xfId="0" applyFill="1"/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10" fontId="3" fillId="0" borderId="0" xfId="0" applyNumberFormat="1" applyFont="1" applyFill="1" applyBorder="1" applyAlignment="1">
      <alignment horizontal="right" vertical="top" wrapText="1"/>
    </xf>
    <xf numFmtId="49" fontId="3" fillId="0" borderId="0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left" vertical="top"/>
    </xf>
    <xf numFmtId="4" fontId="5" fillId="0" borderId="0" xfId="0" applyNumberFormat="1" applyFont="1" applyBorder="1" applyAlignment="1">
      <alignment horizontal="right" vertical="top"/>
    </xf>
    <xf numFmtId="10" fontId="5" fillId="0" borderId="0" xfId="0" applyNumberFormat="1" applyFont="1" applyBorder="1" applyAlignment="1">
      <alignment horizontal="right" vertical="top"/>
    </xf>
    <xf numFmtId="49" fontId="3" fillId="0" borderId="0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left" vertical="top"/>
    </xf>
    <xf numFmtId="4" fontId="3" fillId="0" borderId="0" xfId="0" applyNumberFormat="1" applyFont="1" applyBorder="1" applyAlignment="1">
      <alignment horizontal="right" vertical="top"/>
    </xf>
    <xf numFmtId="10" fontId="3" fillId="0" borderId="0" xfId="0" applyNumberFormat="1" applyFont="1" applyBorder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workbookViewId="0">
      <selection activeCell="A4" sqref="A4"/>
    </sheetView>
  </sheetViews>
  <sheetFormatPr baseColWidth="10" defaultRowHeight="15" x14ac:dyDescent="0.25"/>
  <cols>
    <col min="1" max="2" width="5.42578125" bestFit="1" customWidth="1"/>
    <col min="3" max="4" width="5.85546875" bestFit="1" customWidth="1"/>
    <col min="5" max="6" width="6.42578125" bestFit="1" customWidth="1"/>
    <col min="7" max="7" width="38.140625" bestFit="1" customWidth="1"/>
    <col min="8" max="8" width="13" bestFit="1" customWidth="1"/>
    <col min="9" max="9" width="11.7109375" bestFit="1" customWidth="1"/>
    <col min="10" max="13" width="13" bestFit="1" customWidth="1"/>
    <col min="14" max="14" width="9.42578125" bestFit="1" customWidth="1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4"/>
      <c r="O1" s="5"/>
      <c r="P1" s="5"/>
    </row>
    <row r="2" spans="1:16" x14ac:dyDescent="0.25">
      <c r="A2" s="1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4"/>
      <c r="O2" s="5"/>
      <c r="P2" s="5"/>
    </row>
    <row r="3" spans="1:16" x14ac:dyDescent="0.25">
      <c r="A3" s="1" t="s">
        <v>226</v>
      </c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4"/>
      <c r="O3" s="5"/>
      <c r="P3" s="5"/>
    </row>
    <row r="4" spans="1:16" ht="33.75" x14ac:dyDescent="0.2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9" t="s">
        <v>15</v>
      </c>
      <c r="O4" s="6"/>
      <c r="P4" s="6"/>
    </row>
    <row r="5" spans="1:16" s="12" customFormat="1" x14ac:dyDescent="0.25">
      <c r="A5" s="13" t="s">
        <v>16</v>
      </c>
      <c r="B5" s="13"/>
      <c r="C5" s="13"/>
      <c r="D5" s="13"/>
      <c r="E5" s="13"/>
      <c r="F5" s="13"/>
      <c r="G5" s="14" t="s">
        <v>17</v>
      </c>
      <c r="H5" s="11">
        <f>+H6+H45</f>
        <v>4269259790</v>
      </c>
      <c r="I5" s="11">
        <f>+I6+I45</f>
        <v>-38319213.200000003</v>
      </c>
      <c r="J5" s="11">
        <v>4230940576.8000002</v>
      </c>
      <c r="K5" s="11">
        <f>+K6+K45</f>
        <v>2756609344.2714</v>
      </c>
      <c r="L5" s="11">
        <f>+L6+L45</f>
        <v>1505823499.2589998</v>
      </c>
      <c r="M5" s="11">
        <f>SUM(K5:L5)</f>
        <v>4262432843.5303998</v>
      </c>
      <c r="N5" s="10">
        <f>M5/J5</f>
        <v>1.0074433252272756</v>
      </c>
      <c r="O5" s="15"/>
      <c r="P5" s="15"/>
    </row>
    <row r="6" spans="1:16" s="12" customFormat="1" x14ac:dyDescent="0.25">
      <c r="A6" s="13" t="s">
        <v>16</v>
      </c>
      <c r="B6" s="13" t="s">
        <v>18</v>
      </c>
      <c r="C6" s="13"/>
      <c r="D6" s="13"/>
      <c r="E6" s="13"/>
      <c r="F6" s="13"/>
      <c r="G6" s="14" t="s">
        <v>19</v>
      </c>
      <c r="H6" s="11">
        <f>+H7+H24+H29+H38+H42</f>
        <v>2071259790</v>
      </c>
      <c r="I6" s="11">
        <f>+I7+I24+I29+I38+I42</f>
        <v>-38319213.200000003</v>
      </c>
      <c r="J6" s="11">
        <v>2032940576.8</v>
      </c>
      <c r="K6" s="11">
        <f>+K7+K24+K29+K38</f>
        <v>1474442681.2714</v>
      </c>
      <c r="L6" s="11">
        <f>+L7+L24+L29+L38</f>
        <v>603396611.25899994</v>
      </c>
      <c r="M6" s="11">
        <f t="shared" ref="M6:M62" si="0">SUM(K6:L6)</f>
        <v>2077839292.5303998</v>
      </c>
      <c r="N6" s="10">
        <f t="shared" ref="N6:N7" si="1">M6/J6</f>
        <v>1.022085601636755</v>
      </c>
      <c r="O6" s="15"/>
      <c r="P6" s="15"/>
    </row>
    <row r="7" spans="1:16" s="12" customFormat="1" x14ac:dyDescent="0.25">
      <c r="A7" s="13" t="s">
        <v>16</v>
      </c>
      <c r="B7" s="13" t="s">
        <v>18</v>
      </c>
      <c r="C7" s="13" t="s">
        <v>16</v>
      </c>
      <c r="D7" s="13"/>
      <c r="E7" s="13"/>
      <c r="F7" s="13"/>
      <c r="G7" s="14" t="s">
        <v>20</v>
      </c>
      <c r="H7" s="11">
        <f>+H8+H13+H18</f>
        <v>2059259790</v>
      </c>
      <c r="I7" s="11">
        <f>+I8+I13+I18</f>
        <v>-43500000</v>
      </c>
      <c r="J7" s="11">
        <v>2015759790</v>
      </c>
      <c r="K7" s="11">
        <f>+K8++K13+K18</f>
        <v>1448613897.539</v>
      </c>
      <c r="L7" s="11">
        <f>+L8++L13+L18</f>
        <v>593023712.46289992</v>
      </c>
      <c r="M7" s="11">
        <f t="shared" si="0"/>
        <v>2041637610.0019</v>
      </c>
      <c r="N7" s="10">
        <f t="shared" si="1"/>
        <v>1.0128377498798604</v>
      </c>
      <c r="O7" s="15"/>
      <c r="P7" s="15"/>
    </row>
    <row r="8" spans="1:16" s="12" customFormat="1" x14ac:dyDescent="0.25">
      <c r="A8" s="13" t="s">
        <v>16</v>
      </c>
      <c r="B8" s="13" t="s">
        <v>18</v>
      </c>
      <c r="C8" s="13" t="s">
        <v>16</v>
      </c>
      <c r="D8" s="13" t="s">
        <v>16</v>
      </c>
      <c r="E8" s="13"/>
      <c r="F8" s="13"/>
      <c r="G8" s="14" t="s">
        <v>21</v>
      </c>
      <c r="H8" s="11">
        <f>+H9+H11</f>
        <v>52109110</v>
      </c>
      <c r="I8" s="11">
        <f>+I9+I11</f>
        <v>0</v>
      </c>
      <c r="J8" s="11">
        <v>52109110</v>
      </c>
      <c r="K8" s="11">
        <f>+K9+K11</f>
        <v>44547492.899999999</v>
      </c>
      <c r="L8" s="11">
        <f>+L9+L11</f>
        <v>5568922.5221000006</v>
      </c>
      <c r="M8" s="11">
        <f t="shared" si="0"/>
        <v>50116415.4221</v>
      </c>
      <c r="N8" s="10">
        <f>M8/J8</f>
        <v>0.96175918994010834</v>
      </c>
      <c r="O8" s="15"/>
      <c r="P8" s="15"/>
    </row>
    <row r="9" spans="1:16" s="12" customFormat="1" x14ac:dyDescent="0.25">
      <c r="A9" s="13" t="s">
        <v>16</v>
      </c>
      <c r="B9" s="13" t="s">
        <v>18</v>
      </c>
      <c r="C9" s="13" t="s">
        <v>16</v>
      </c>
      <c r="D9" s="13" t="s">
        <v>16</v>
      </c>
      <c r="E9" s="13" t="s">
        <v>22</v>
      </c>
      <c r="F9" s="13"/>
      <c r="G9" s="14" t="s">
        <v>23</v>
      </c>
      <c r="H9" s="11">
        <v>4451250</v>
      </c>
      <c r="I9" s="11">
        <v>0</v>
      </c>
      <c r="J9" s="11">
        <v>4451250</v>
      </c>
      <c r="K9" s="11">
        <v>3363211.9</v>
      </c>
      <c r="L9" s="11">
        <v>615814.61</v>
      </c>
      <c r="M9" s="11">
        <f t="shared" si="0"/>
        <v>3979026.51</v>
      </c>
      <c r="N9" s="16">
        <f t="shared" ref="N9:N64" si="2">M9/J9</f>
        <v>0.89391216175231669</v>
      </c>
      <c r="O9" s="15"/>
      <c r="P9" s="15"/>
    </row>
    <row r="10" spans="1:16" s="12" customFormat="1" x14ac:dyDescent="0.25">
      <c r="A10" s="17" t="s">
        <v>16</v>
      </c>
      <c r="B10" s="17" t="s">
        <v>18</v>
      </c>
      <c r="C10" s="17" t="s">
        <v>16</v>
      </c>
      <c r="D10" s="17" t="s">
        <v>16</v>
      </c>
      <c r="E10" s="17" t="s">
        <v>22</v>
      </c>
      <c r="F10" s="17" t="s">
        <v>24</v>
      </c>
      <c r="G10" s="18" t="s">
        <v>23</v>
      </c>
      <c r="H10" s="19">
        <v>4451250</v>
      </c>
      <c r="I10" s="19">
        <v>0</v>
      </c>
      <c r="J10" s="19">
        <v>4451250</v>
      </c>
      <c r="K10" s="19">
        <v>3363211.9</v>
      </c>
      <c r="L10" s="19">
        <v>615814.61</v>
      </c>
      <c r="M10" s="11">
        <f t="shared" si="0"/>
        <v>3979026.51</v>
      </c>
      <c r="N10" s="16">
        <f t="shared" si="2"/>
        <v>0.89391216175231669</v>
      </c>
      <c r="O10" s="20"/>
      <c r="P10" s="20"/>
    </row>
    <row r="11" spans="1:16" s="12" customFormat="1" x14ac:dyDescent="0.25">
      <c r="A11" s="13" t="s">
        <v>16</v>
      </c>
      <c r="B11" s="13" t="s">
        <v>18</v>
      </c>
      <c r="C11" s="13" t="s">
        <v>16</v>
      </c>
      <c r="D11" s="13" t="s">
        <v>16</v>
      </c>
      <c r="E11" s="13" t="s">
        <v>25</v>
      </c>
      <c r="F11" s="13"/>
      <c r="G11" s="14" t="s">
        <v>26</v>
      </c>
      <c r="H11" s="11">
        <v>47657860</v>
      </c>
      <c r="I11" s="11">
        <v>0</v>
      </c>
      <c r="J11" s="11">
        <v>47657860</v>
      </c>
      <c r="K11" s="11">
        <v>41184281</v>
      </c>
      <c r="L11" s="11">
        <v>4953107.9121000003</v>
      </c>
      <c r="M11" s="11">
        <f t="shared" si="0"/>
        <v>46137388.912100002</v>
      </c>
      <c r="N11" s="16">
        <f t="shared" si="2"/>
        <v>0.96809611073808188</v>
      </c>
      <c r="O11" s="15"/>
      <c r="P11" s="15"/>
    </row>
    <row r="12" spans="1:16" s="12" customFormat="1" x14ac:dyDescent="0.25">
      <c r="A12" s="17" t="s">
        <v>16</v>
      </c>
      <c r="B12" s="17" t="s">
        <v>18</v>
      </c>
      <c r="C12" s="17" t="s">
        <v>16</v>
      </c>
      <c r="D12" s="17" t="s">
        <v>16</v>
      </c>
      <c r="E12" s="17" t="s">
        <v>25</v>
      </c>
      <c r="F12" s="17" t="s">
        <v>24</v>
      </c>
      <c r="G12" s="18" t="s">
        <v>27</v>
      </c>
      <c r="H12" s="19">
        <v>47657860</v>
      </c>
      <c r="I12" s="19">
        <v>0</v>
      </c>
      <c r="J12" s="19">
        <v>47657860</v>
      </c>
      <c r="K12" s="19">
        <v>41184281</v>
      </c>
      <c r="L12" s="19">
        <v>4953107.9121000003</v>
      </c>
      <c r="M12" s="11">
        <f t="shared" si="0"/>
        <v>46137388.912100002</v>
      </c>
      <c r="N12" s="16">
        <f t="shared" si="2"/>
        <v>0.96809611073808188</v>
      </c>
      <c r="O12" s="20"/>
      <c r="P12" s="20"/>
    </row>
    <row r="13" spans="1:16" s="12" customFormat="1" x14ac:dyDescent="0.25">
      <c r="A13" s="13" t="s">
        <v>16</v>
      </c>
      <c r="B13" s="13" t="s">
        <v>18</v>
      </c>
      <c r="C13" s="13" t="s">
        <v>16</v>
      </c>
      <c r="D13" s="13" t="s">
        <v>28</v>
      </c>
      <c r="E13" s="13"/>
      <c r="F13" s="13"/>
      <c r="G13" s="14" t="s">
        <v>29</v>
      </c>
      <c r="H13" s="11">
        <v>27129000</v>
      </c>
      <c r="I13" s="11">
        <v>0</v>
      </c>
      <c r="J13" s="11">
        <v>27129000</v>
      </c>
      <c r="K13" s="11">
        <v>16468111.76</v>
      </c>
      <c r="L13" s="11">
        <v>4714525.28</v>
      </c>
      <c r="M13" s="11">
        <f t="shared" si="0"/>
        <v>21182637.039999999</v>
      </c>
      <c r="N13" s="16">
        <f t="shared" si="2"/>
        <v>0.78081156843230493</v>
      </c>
      <c r="O13" s="15"/>
      <c r="P13" s="15"/>
    </row>
    <row r="14" spans="1:16" s="12" customFormat="1" x14ac:dyDescent="0.25">
      <c r="A14" s="13" t="s">
        <v>16</v>
      </c>
      <c r="B14" s="13" t="s">
        <v>18</v>
      </c>
      <c r="C14" s="13" t="s">
        <v>16</v>
      </c>
      <c r="D14" s="13" t="s">
        <v>28</v>
      </c>
      <c r="E14" s="13" t="s">
        <v>30</v>
      </c>
      <c r="F14" s="13"/>
      <c r="G14" s="14" t="s">
        <v>31</v>
      </c>
      <c r="H14" s="11">
        <v>21129000</v>
      </c>
      <c r="I14" s="11">
        <v>0</v>
      </c>
      <c r="J14" s="11">
        <v>21129000</v>
      </c>
      <c r="K14" s="11">
        <v>11968111.76</v>
      </c>
      <c r="L14" s="11">
        <v>3214525.28</v>
      </c>
      <c r="M14" s="11">
        <f t="shared" si="0"/>
        <v>15182637.039999999</v>
      </c>
      <c r="N14" s="16">
        <f t="shared" si="2"/>
        <v>0.71856865161626193</v>
      </c>
      <c r="O14" s="15"/>
      <c r="P14" s="15"/>
    </row>
    <row r="15" spans="1:16" s="12" customFormat="1" x14ac:dyDescent="0.25">
      <c r="A15" s="17" t="s">
        <v>16</v>
      </c>
      <c r="B15" s="17" t="s">
        <v>18</v>
      </c>
      <c r="C15" s="17" t="s">
        <v>16</v>
      </c>
      <c r="D15" s="17" t="s">
        <v>28</v>
      </c>
      <c r="E15" s="17" t="s">
        <v>30</v>
      </c>
      <c r="F15" s="17" t="s">
        <v>32</v>
      </c>
      <c r="G15" s="21" t="s">
        <v>33</v>
      </c>
      <c r="H15" s="19">
        <v>21129000</v>
      </c>
      <c r="I15" s="19">
        <v>0</v>
      </c>
      <c r="J15" s="19">
        <v>21129000</v>
      </c>
      <c r="K15" s="19">
        <v>11968111.76</v>
      </c>
      <c r="L15" s="19">
        <v>3214525.28</v>
      </c>
      <c r="M15" s="19">
        <f t="shared" si="0"/>
        <v>15182637.039999999</v>
      </c>
      <c r="N15" s="16">
        <f t="shared" si="2"/>
        <v>0.71856865161626193</v>
      </c>
      <c r="O15" s="20"/>
      <c r="P15" s="20"/>
    </row>
    <row r="16" spans="1:16" s="12" customFormat="1" x14ac:dyDescent="0.25">
      <c r="A16" s="13" t="s">
        <v>16</v>
      </c>
      <c r="B16" s="13" t="s">
        <v>18</v>
      </c>
      <c r="C16" s="13" t="s">
        <v>16</v>
      </c>
      <c r="D16" s="13" t="s">
        <v>28</v>
      </c>
      <c r="E16" s="13" t="s">
        <v>34</v>
      </c>
      <c r="F16" s="13"/>
      <c r="G16" s="14" t="s">
        <v>35</v>
      </c>
      <c r="H16" s="11">
        <v>6000000</v>
      </c>
      <c r="I16" s="11">
        <v>0</v>
      </c>
      <c r="J16" s="11">
        <v>6000000</v>
      </c>
      <c r="K16" s="11">
        <v>4500000</v>
      </c>
      <c r="L16" s="11">
        <v>1500000</v>
      </c>
      <c r="M16" s="11">
        <f t="shared" si="0"/>
        <v>6000000</v>
      </c>
      <c r="N16" s="16">
        <f t="shared" si="2"/>
        <v>1</v>
      </c>
      <c r="O16" s="15"/>
      <c r="P16" s="15"/>
    </row>
    <row r="17" spans="1:16" s="12" customFormat="1" x14ac:dyDescent="0.25">
      <c r="A17" s="17" t="s">
        <v>16</v>
      </c>
      <c r="B17" s="17" t="s">
        <v>18</v>
      </c>
      <c r="C17" s="17" t="s">
        <v>16</v>
      </c>
      <c r="D17" s="17" t="s">
        <v>28</v>
      </c>
      <c r="E17" s="17" t="s">
        <v>34</v>
      </c>
      <c r="F17" s="17" t="s">
        <v>30</v>
      </c>
      <c r="G17" s="18" t="s">
        <v>36</v>
      </c>
      <c r="H17" s="19">
        <v>6000000</v>
      </c>
      <c r="I17" s="19">
        <v>0</v>
      </c>
      <c r="J17" s="19">
        <v>6000000</v>
      </c>
      <c r="K17" s="19">
        <v>4500000</v>
      </c>
      <c r="L17" s="19">
        <v>1500000</v>
      </c>
      <c r="M17" s="19">
        <f t="shared" si="0"/>
        <v>6000000</v>
      </c>
      <c r="N17" s="16">
        <f t="shared" si="2"/>
        <v>1</v>
      </c>
      <c r="O17" s="20"/>
      <c r="P17" s="20"/>
    </row>
    <row r="18" spans="1:16" s="12" customFormat="1" x14ac:dyDescent="0.25">
      <c r="A18" s="13" t="s">
        <v>16</v>
      </c>
      <c r="B18" s="13" t="s">
        <v>18</v>
      </c>
      <c r="C18" s="13" t="s">
        <v>16</v>
      </c>
      <c r="D18" s="13" t="s">
        <v>18</v>
      </c>
      <c r="E18" s="13"/>
      <c r="F18" s="13"/>
      <c r="G18" s="14" t="s">
        <v>37</v>
      </c>
      <c r="H18" s="11">
        <f>+H19+H21</f>
        <v>1980021680</v>
      </c>
      <c r="I18" s="11">
        <f>+I19+I21</f>
        <v>-43500000</v>
      </c>
      <c r="J18" s="11">
        <v>1936521680</v>
      </c>
      <c r="K18" s="11">
        <f>+K19+K21</f>
        <v>1387598292.8789999</v>
      </c>
      <c r="L18" s="11">
        <f>+L19+L21</f>
        <v>582740264.66079998</v>
      </c>
      <c r="M18" s="11">
        <f t="shared" si="0"/>
        <v>1970338557.5397999</v>
      </c>
      <c r="N18" s="16">
        <f t="shared" si="2"/>
        <v>1.0174626898779671</v>
      </c>
      <c r="O18" s="15"/>
      <c r="P18" s="15"/>
    </row>
    <row r="19" spans="1:16" s="12" customFormat="1" x14ac:dyDescent="0.25">
      <c r="A19" s="13" t="s">
        <v>16</v>
      </c>
      <c r="B19" s="13" t="s">
        <v>18</v>
      </c>
      <c r="C19" s="13" t="s">
        <v>16</v>
      </c>
      <c r="D19" s="13" t="s">
        <v>18</v>
      </c>
      <c r="E19" s="13" t="s">
        <v>30</v>
      </c>
      <c r="F19" s="13"/>
      <c r="G19" s="14" t="s">
        <v>38</v>
      </c>
      <c r="H19" s="11">
        <v>80000000</v>
      </c>
      <c r="I19" s="11">
        <v>-43500000</v>
      </c>
      <c r="J19" s="11">
        <v>36500000</v>
      </c>
      <c r="K19" s="11">
        <v>36951181.494000003</v>
      </c>
      <c r="L19" s="11">
        <v>18598153.666999999</v>
      </c>
      <c r="M19" s="11">
        <f t="shared" si="0"/>
        <v>55549335.160999998</v>
      </c>
      <c r="N19" s="16">
        <f t="shared" si="2"/>
        <v>1.5218995934520547</v>
      </c>
      <c r="O19" s="15"/>
      <c r="P19" s="15"/>
    </row>
    <row r="20" spans="1:16" s="12" customFormat="1" x14ac:dyDescent="0.25">
      <c r="A20" s="17" t="s">
        <v>16</v>
      </c>
      <c r="B20" s="17" t="s">
        <v>18</v>
      </c>
      <c r="C20" s="17" t="s">
        <v>16</v>
      </c>
      <c r="D20" s="17" t="s">
        <v>18</v>
      </c>
      <c r="E20" s="17" t="s">
        <v>30</v>
      </c>
      <c r="F20" s="17" t="s">
        <v>32</v>
      </c>
      <c r="G20" s="18" t="s">
        <v>39</v>
      </c>
      <c r="H20" s="19">
        <v>80000000</v>
      </c>
      <c r="I20" s="19">
        <v>-43500000</v>
      </c>
      <c r="J20" s="19">
        <v>36500000</v>
      </c>
      <c r="K20" s="19">
        <v>36951181.494000003</v>
      </c>
      <c r="L20" s="19">
        <v>18598153.666999999</v>
      </c>
      <c r="M20" s="19">
        <f t="shared" si="0"/>
        <v>55549335.160999998</v>
      </c>
      <c r="N20" s="16">
        <f t="shared" si="2"/>
        <v>1.5218995934520547</v>
      </c>
      <c r="O20" s="20"/>
      <c r="P20" s="20"/>
    </row>
    <row r="21" spans="1:16" s="12" customFormat="1" x14ac:dyDescent="0.25">
      <c r="A21" s="13" t="s">
        <v>16</v>
      </c>
      <c r="B21" s="13" t="s">
        <v>18</v>
      </c>
      <c r="C21" s="13" t="s">
        <v>16</v>
      </c>
      <c r="D21" s="13" t="s">
        <v>18</v>
      </c>
      <c r="E21" s="13" t="s">
        <v>40</v>
      </c>
      <c r="F21" s="13"/>
      <c r="G21" s="14" t="s">
        <v>41</v>
      </c>
      <c r="H21" s="11">
        <f>+H22+H23</f>
        <v>1900021680</v>
      </c>
      <c r="I21" s="11">
        <f>+I22+I23</f>
        <v>0</v>
      </c>
      <c r="J21" s="11">
        <v>1900021680</v>
      </c>
      <c r="K21" s="11">
        <f>SUM(K22:K23)</f>
        <v>1350647111.385</v>
      </c>
      <c r="L21" s="11">
        <f>SUM(L22:L23)</f>
        <v>564142110.99379992</v>
      </c>
      <c r="M21" s="11">
        <f t="shared" si="0"/>
        <v>1914789222.3787999</v>
      </c>
      <c r="N21" s="16">
        <f t="shared" si="2"/>
        <v>1.0077723020396272</v>
      </c>
      <c r="O21" s="15"/>
      <c r="P21" s="15"/>
    </row>
    <row r="22" spans="1:16" s="12" customFormat="1" x14ac:dyDescent="0.25">
      <c r="A22" s="17" t="s">
        <v>16</v>
      </c>
      <c r="B22" s="17" t="s">
        <v>18</v>
      </c>
      <c r="C22" s="17" t="s">
        <v>16</v>
      </c>
      <c r="D22" s="17" t="s">
        <v>18</v>
      </c>
      <c r="E22" s="17" t="s">
        <v>40</v>
      </c>
      <c r="F22" s="17" t="s">
        <v>32</v>
      </c>
      <c r="G22" s="18" t="s">
        <v>42</v>
      </c>
      <c r="H22" s="19">
        <v>1300021680</v>
      </c>
      <c r="I22" s="19">
        <v>0</v>
      </c>
      <c r="J22" s="19">
        <v>1300021680</v>
      </c>
      <c r="K22" s="19">
        <f>1070754160.0818-823840</f>
        <v>1069930320.0818</v>
      </c>
      <c r="L22" s="19">
        <f>442589782.4446+823840+86000+343850</f>
        <v>443843472.44459999</v>
      </c>
      <c r="M22" s="19">
        <f t="shared" si="0"/>
        <v>1513773792.5264001</v>
      </c>
      <c r="N22" s="16">
        <f t="shared" si="2"/>
        <v>1.1644219598910075</v>
      </c>
      <c r="O22" s="20"/>
      <c r="P22" s="20"/>
    </row>
    <row r="23" spans="1:16" s="12" customFormat="1" x14ac:dyDescent="0.25">
      <c r="A23" s="17" t="s">
        <v>16</v>
      </c>
      <c r="B23" s="17" t="s">
        <v>18</v>
      </c>
      <c r="C23" s="17" t="s">
        <v>16</v>
      </c>
      <c r="D23" s="17" t="s">
        <v>18</v>
      </c>
      <c r="E23" s="17" t="s">
        <v>40</v>
      </c>
      <c r="F23" s="17" t="s">
        <v>25</v>
      </c>
      <c r="G23" s="18" t="s">
        <v>43</v>
      </c>
      <c r="H23" s="19">
        <v>600000000</v>
      </c>
      <c r="I23" s="19">
        <v>0</v>
      </c>
      <c r="J23" s="19">
        <v>600000000</v>
      </c>
      <c r="K23" s="19">
        <v>280716791.30320001</v>
      </c>
      <c r="L23" s="19">
        <v>120298638.5492</v>
      </c>
      <c r="M23" s="19">
        <f t="shared" si="0"/>
        <v>401015429.8524</v>
      </c>
      <c r="N23" s="16">
        <f t="shared" si="2"/>
        <v>0.66835904975399996</v>
      </c>
      <c r="O23" s="20"/>
      <c r="P23" s="20"/>
    </row>
    <row r="24" spans="1:16" s="12" customFormat="1" x14ac:dyDescent="0.25">
      <c r="A24" s="13" t="s">
        <v>16</v>
      </c>
      <c r="B24" s="13" t="s">
        <v>18</v>
      </c>
      <c r="C24" s="13" t="s">
        <v>28</v>
      </c>
      <c r="D24" s="13"/>
      <c r="E24" s="13"/>
      <c r="F24" s="13"/>
      <c r="G24" s="14" t="s">
        <v>44</v>
      </c>
      <c r="H24" s="11">
        <v>8000000</v>
      </c>
      <c r="I24" s="11">
        <v>0</v>
      </c>
      <c r="J24" s="11">
        <v>8000000</v>
      </c>
      <c r="K24" s="11">
        <f>+K25</f>
        <v>5328931.3024000004</v>
      </c>
      <c r="L24" s="11">
        <f>+L25</f>
        <v>4418093.9061000003</v>
      </c>
      <c r="M24" s="11">
        <f t="shared" si="0"/>
        <v>9747025.2085000016</v>
      </c>
      <c r="N24" s="16">
        <f t="shared" si="2"/>
        <v>1.2183781510625002</v>
      </c>
      <c r="O24" s="15"/>
      <c r="P24" s="15"/>
    </row>
    <row r="25" spans="1:16" s="12" customFormat="1" x14ac:dyDescent="0.25">
      <c r="A25" s="13" t="s">
        <v>16</v>
      </c>
      <c r="B25" s="13" t="s">
        <v>18</v>
      </c>
      <c r="C25" s="13" t="s">
        <v>28</v>
      </c>
      <c r="D25" s="13" t="s">
        <v>18</v>
      </c>
      <c r="E25" s="13"/>
      <c r="F25" s="13"/>
      <c r="G25" s="14" t="s">
        <v>45</v>
      </c>
      <c r="H25" s="11">
        <v>8000000</v>
      </c>
      <c r="I25" s="11">
        <v>0</v>
      </c>
      <c r="J25" s="11">
        <v>8000000</v>
      </c>
      <c r="K25" s="11">
        <f>+K26</f>
        <v>5328931.3024000004</v>
      </c>
      <c r="L25" s="11">
        <f>+L26</f>
        <v>4418093.9061000003</v>
      </c>
      <c r="M25" s="11">
        <f t="shared" si="0"/>
        <v>9747025.2085000016</v>
      </c>
      <c r="N25" s="16">
        <f t="shared" si="2"/>
        <v>1.2183781510625002</v>
      </c>
      <c r="O25" s="15"/>
      <c r="P25" s="15"/>
    </row>
    <row r="26" spans="1:16" s="12" customFormat="1" x14ac:dyDescent="0.25">
      <c r="A26" s="13" t="s">
        <v>16</v>
      </c>
      <c r="B26" s="13" t="s">
        <v>18</v>
      </c>
      <c r="C26" s="13" t="s">
        <v>28</v>
      </c>
      <c r="D26" s="13" t="s">
        <v>18</v>
      </c>
      <c r="E26" s="13" t="s">
        <v>32</v>
      </c>
      <c r="F26" s="13"/>
      <c r="G26" s="14" t="s">
        <v>46</v>
      </c>
      <c r="H26" s="11">
        <v>8000000</v>
      </c>
      <c r="I26" s="11">
        <v>0</v>
      </c>
      <c r="J26" s="11">
        <v>8000000</v>
      </c>
      <c r="K26" s="11">
        <f>SUM(K27:K28)</f>
        <v>5328931.3024000004</v>
      </c>
      <c r="L26" s="11">
        <f>SUM(L27:L28)</f>
        <v>4418093.9061000003</v>
      </c>
      <c r="M26" s="11">
        <f t="shared" si="0"/>
        <v>9747025.2085000016</v>
      </c>
      <c r="N26" s="16">
        <f t="shared" si="2"/>
        <v>1.2183781510625002</v>
      </c>
      <c r="O26" s="15"/>
      <c r="P26" s="15"/>
    </row>
    <row r="27" spans="1:16" s="12" customFormat="1" x14ac:dyDescent="0.25">
      <c r="A27" s="17" t="s">
        <v>16</v>
      </c>
      <c r="B27" s="17" t="s">
        <v>18</v>
      </c>
      <c r="C27" s="17" t="s">
        <v>28</v>
      </c>
      <c r="D27" s="17" t="s">
        <v>18</v>
      </c>
      <c r="E27" s="17" t="s">
        <v>32</v>
      </c>
      <c r="F27" s="17" t="s">
        <v>24</v>
      </c>
      <c r="G27" s="18" t="s">
        <v>47</v>
      </c>
      <c r="H27" s="19">
        <v>8000000</v>
      </c>
      <c r="I27" s="19">
        <v>0</v>
      </c>
      <c r="J27" s="19">
        <v>8000000</v>
      </c>
      <c r="K27" s="19">
        <f>1979251.3124-0.01</f>
        <v>1979251.3023999999</v>
      </c>
      <c r="L27" s="19">
        <f>627383.8961+0.01</f>
        <v>627383.90610000002</v>
      </c>
      <c r="M27" s="11">
        <f t="shared" si="0"/>
        <v>2606635.2084999997</v>
      </c>
      <c r="N27" s="16">
        <f t="shared" si="2"/>
        <v>0.32582940106249997</v>
      </c>
      <c r="O27" s="20"/>
      <c r="P27" s="20"/>
    </row>
    <row r="28" spans="1:16" s="12" customFormat="1" x14ac:dyDescent="0.25">
      <c r="A28" s="17" t="s">
        <v>16</v>
      </c>
      <c r="B28" s="17" t="s">
        <v>18</v>
      </c>
      <c r="C28" s="17" t="s">
        <v>28</v>
      </c>
      <c r="D28" s="17" t="s">
        <v>18</v>
      </c>
      <c r="E28" s="17" t="s">
        <v>32</v>
      </c>
      <c r="F28" s="17" t="s">
        <v>34</v>
      </c>
      <c r="G28" s="18" t="s">
        <v>48</v>
      </c>
      <c r="H28" s="19">
        <v>0</v>
      </c>
      <c r="I28" s="19">
        <v>0</v>
      </c>
      <c r="J28" s="19">
        <v>0</v>
      </c>
      <c r="K28" s="19">
        <v>3349680</v>
      </c>
      <c r="L28" s="19">
        <v>3790710</v>
      </c>
      <c r="M28" s="19">
        <f t="shared" si="0"/>
        <v>7140390</v>
      </c>
      <c r="N28" s="16" t="e">
        <f t="shared" si="2"/>
        <v>#DIV/0!</v>
      </c>
      <c r="O28" s="20"/>
      <c r="P28" s="20"/>
    </row>
    <row r="29" spans="1:16" s="12" customFormat="1" x14ac:dyDescent="0.25">
      <c r="A29" s="13" t="s">
        <v>16</v>
      </c>
      <c r="B29" s="13" t="s">
        <v>18</v>
      </c>
      <c r="C29" s="13" t="s">
        <v>18</v>
      </c>
      <c r="D29" s="13"/>
      <c r="E29" s="13"/>
      <c r="F29" s="13"/>
      <c r="G29" s="14" t="s">
        <v>49</v>
      </c>
      <c r="H29" s="11">
        <v>4000000</v>
      </c>
      <c r="I29" s="11">
        <v>0</v>
      </c>
      <c r="J29" s="11">
        <v>4000000</v>
      </c>
      <c r="K29" s="11">
        <f>+K30+K33+K35</f>
        <v>7836950.8100000005</v>
      </c>
      <c r="L29" s="11">
        <f>+L30+L33+L35</f>
        <v>13792266.23</v>
      </c>
      <c r="M29" s="11">
        <f t="shared" si="0"/>
        <v>21629217.039999999</v>
      </c>
      <c r="N29" s="16">
        <f t="shared" si="2"/>
        <v>5.4073042600000001</v>
      </c>
      <c r="O29" s="15"/>
      <c r="P29" s="15"/>
    </row>
    <row r="30" spans="1:16" s="12" customFormat="1" x14ac:dyDescent="0.25">
      <c r="A30" s="13" t="s">
        <v>16</v>
      </c>
      <c r="B30" s="13" t="s">
        <v>18</v>
      </c>
      <c r="C30" s="13" t="s">
        <v>18</v>
      </c>
      <c r="D30" s="13" t="s">
        <v>16</v>
      </c>
      <c r="E30" s="13"/>
      <c r="F30" s="13"/>
      <c r="G30" s="14" t="s">
        <v>50</v>
      </c>
      <c r="H30" s="11">
        <v>0</v>
      </c>
      <c r="I30" s="11">
        <v>0</v>
      </c>
      <c r="J30" s="11">
        <v>0</v>
      </c>
      <c r="K30" s="11">
        <f>+K31</f>
        <v>2139371.8199999998</v>
      </c>
      <c r="L30" s="11">
        <f>+L31</f>
        <v>840683.89</v>
      </c>
      <c r="M30" s="11">
        <f t="shared" si="0"/>
        <v>2980055.71</v>
      </c>
      <c r="N30" s="16">
        <v>0</v>
      </c>
      <c r="O30" s="15"/>
      <c r="P30" s="15"/>
    </row>
    <row r="31" spans="1:16" s="12" customFormat="1" x14ac:dyDescent="0.25">
      <c r="A31" s="13" t="s">
        <v>16</v>
      </c>
      <c r="B31" s="13" t="s">
        <v>18</v>
      </c>
      <c r="C31" s="13" t="s">
        <v>18</v>
      </c>
      <c r="D31" s="13" t="s">
        <v>16</v>
      </c>
      <c r="E31" s="13" t="s">
        <v>32</v>
      </c>
      <c r="F31" s="13"/>
      <c r="G31" s="14" t="s">
        <v>51</v>
      </c>
      <c r="H31" s="11">
        <v>0</v>
      </c>
      <c r="I31" s="11">
        <v>0</v>
      </c>
      <c r="J31" s="11">
        <v>0</v>
      </c>
      <c r="K31" s="11">
        <f>+K32</f>
        <v>2139371.8199999998</v>
      </c>
      <c r="L31" s="11">
        <f>+L32</f>
        <v>840683.89</v>
      </c>
      <c r="M31" s="11">
        <f t="shared" si="0"/>
        <v>2980055.71</v>
      </c>
      <c r="N31" s="16">
        <v>0</v>
      </c>
      <c r="O31" s="15"/>
      <c r="P31" s="15"/>
    </row>
    <row r="32" spans="1:16" s="12" customFormat="1" x14ac:dyDescent="0.25">
      <c r="A32" s="17" t="s">
        <v>16</v>
      </c>
      <c r="B32" s="17" t="s">
        <v>18</v>
      </c>
      <c r="C32" s="17" t="s">
        <v>18</v>
      </c>
      <c r="D32" s="17" t="s">
        <v>16</v>
      </c>
      <c r="E32" s="17" t="s">
        <v>32</v>
      </c>
      <c r="F32" s="17" t="s">
        <v>24</v>
      </c>
      <c r="G32" s="18" t="s">
        <v>52</v>
      </c>
      <c r="H32" s="19">
        <v>0</v>
      </c>
      <c r="I32" s="19">
        <v>0</v>
      </c>
      <c r="J32" s="19">
        <v>0</v>
      </c>
      <c r="K32" s="19">
        <f>2142143.82-2772</f>
        <v>2139371.8199999998</v>
      </c>
      <c r="L32" s="19">
        <f>837911.89+2772</f>
        <v>840683.89</v>
      </c>
      <c r="M32" s="19">
        <f t="shared" si="0"/>
        <v>2980055.71</v>
      </c>
      <c r="N32" s="16">
        <v>0</v>
      </c>
      <c r="O32" s="20"/>
      <c r="P32" s="20"/>
    </row>
    <row r="33" spans="1:16" s="12" customFormat="1" x14ac:dyDescent="0.25">
      <c r="A33" s="13" t="s">
        <v>16</v>
      </c>
      <c r="B33" s="13" t="s">
        <v>18</v>
      </c>
      <c r="C33" s="13" t="s">
        <v>18</v>
      </c>
      <c r="D33" s="13" t="s">
        <v>16</v>
      </c>
      <c r="E33" s="13" t="s">
        <v>25</v>
      </c>
      <c r="F33" s="13"/>
      <c r="G33" s="14" t="s">
        <v>53</v>
      </c>
      <c r="H33" s="11">
        <v>0</v>
      </c>
      <c r="I33" s="11">
        <v>0</v>
      </c>
      <c r="J33" s="11">
        <v>0</v>
      </c>
      <c r="K33" s="11">
        <f>+K34</f>
        <v>5000508.99</v>
      </c>
      <c r="L33" s="11">
        <f>+L34</f>
        <v>12951582.34</v>
      </c>
      <c r="M33" s="11">
        <f t="shared" si="0"/>
        <v>17952091.329999998</v>
      </c>
      <c r="N33" s="16">
        <v>0</v>
      </c>
      <c r="O33" s="15"/>
      <c r="P33" s="15"/>
    </row>
    <row r="34" spans="1:16" s="12" customFormat="1" x14ac:dyDescent="0.25">
      <c r="A34" s="17" t="s">
        <v>16</v>
      </c>
      <c r="B34" s="17" t="s">
        <v>18</v>
      </c>
      <c r="C34" s="17" t="s">
        <v>18</v>
      </c>
      <c r="D34" s="17" t="s">
        <v>16</v>
      </c>
      <c r="E34" s="17" t="s">
        <v>25</v>
      </c>
      <c r="F34" s="17" t="s">
        <v>24</v>
      </c>
      <c r="G34" s="18" t="s">
        <v>54</v>
      </c>
      <c r="H34" s="19">
        <v>0</v>
      </c>
      <c r="I34" s="19">
        <v>0</v>
      </c>
      <c r="J34" s="19">
        <v>0</v>
      </c>
      <c r="K34" s="19">
        <v>5000508.99</v>
      </c>
      <c r="L34" s="19">
        <f>3377857.94+998500+200000+8246224.4+129000</f>
        <v>12951582.34</v>
      </c>
      <c r="M34" s="19">
        <f t="shared" si="0"/>
        <v>17952091.329999998</v>
      </c>
      <c r="N34" s="16">
        <v>0</v>
      </c>
      <c r="O34" s="20"/>
      <c r="P34" s="20"/>
    </row>
    <row r="35" spans="1:16" s="12" customFormat="1" x14ac:dyDescent="0.25">
      <c r="A35" s="13" t="s">
        <v>16</v>
      </c>
      <c r="B35" s="13" t="s">
        <v>18</v>
      </c>
      <c r="C35" s="13" t="s">
        <v>18</v>
      </c>
      <c r="D35" s="13" t="s">
        <v>28</v>
      </c>
      <c r="E35" s="13"/>
      <c r="F35" s="13"/>
      <c r="G35" s="14" t="s">
        <v>55</v>
      </c>
      <c r="H35" s="11">
        <v>4000000</v>
      </c>
      <c r="I35" s="11">
        <v>0</v>
      </c>
      <c r="J35" s="11">
        <v>4000000</v>
      </c>
      <c r="K35" s="11">
        <v>697070</v>
      </c>
      <c r="L35" s="11">
        <v>0</v>
      </c>
      <c r="M35" s="11">
        <f t="shared" si="0"/>
        <v>697070</v>
      </c>
      <c r="N35" s="16">
        <f t="shared" si="2"/>
        <v>0.17426749999999999</v>
      </c>
      <c r="O35" s="15"/>
      <c r="P35" s="15"/>
    </row>
    <row r="36" spans="1:16" s="12" customFormat="1" x14ac:dyDescent="0.25">
      <c r="A36" s="13" t="s">
        <v>16</v>
      </c>
      <c r="B36" s="13" t="s">
        <v>18</v>
      </c>
      <c r="C36" s="13" t="s">
        <v>18</v>
      </c>
      <c r="D36" s="13" t="s">
        <v>28</v>
      </c>
      <c r="E36" s="13" t="s">
        <v>24</v>
      </c>
      <c r="F36" s="13"/>
      <c r="G36" s="14" t="s">
        <v>56</v>
      </c>
      <c r="H36" s="11">
        <v>4000000</v>
      </c>
      <c r="I36" s="11">
        <v>0</v>
      </c>
      <c r="J36" s="11">
        <v>4000000</v>
      </c>
      <c r="K36" s="11">
        <v>697070</v>
      </c>
      <c r="L36" s="11">
        <v>0</v>
      </c>
      <c r="M36" s="11">
        <f t="shared" si="0"/>
        <v>697070</v>
      </c>
      <c r="N36" s="16">
        <f t="shared" si="2"/>
        <v>0.17426749999999999</v>
      </c>
      <c r="O36" s="15"/>
      <c r="P36" s="15"/>
    </row>
    <row r="37" spans="1:16" s="12" customFormat="1" x14ac:dyDescent="0.25">
      <c r="A37" s="17" t="s">
        <v>16</v>
      </c>
      <c r="B37" s="17" t="s">
        <v>18</v>
      </c>
      <c r="C37" s="17" t="s">
        <v>18</v>
      </c>
      <c r="D37" s="17" t="s">
        <v>28</v>
      </c>
      <c r="E37" s="17" t="s">
        <v>24</v>
      </c>
      <c r="F37" s="17" t="s">
        <v>24</v>
      </c>
      <c r="G37" s="18" t="s">
        <v>57</v>
      </c>
      <c r="H37" s="19">
        <v>4000000</v>
      </c>
      <c r="I37" s="19">
        <v>0</v>
      </c>
      <c r="J37" s="19">
        <v>4000000</v>
      </c>
      <c r="K37" s="19">
        <v>697070</v>
      </c>
      <c r="L37" s="19">
        <v>0</v>
      </c>
      <c r="M37" s="19">
        <f t="shared" si="0"/>
        <v>697070</v>
      </c>
      <c r="N37" s="16">
        <f t="shared" si="2"/>
        <v>0.17426749999999999</v>
      </c>
      <c r="O37" s="20"/>
      <c r="P37" s="20"/>
    </row>
    <row r="38" spans="1:16" s="12" customFormat="1" x14ac:dyDescent="0.25">
      <c r="A38" s="13" t="s">
        <v>16</v>
      </c>
      <c r="B38" s="13" t="s">
        <v>18</v>
      </c>
      <c r="C38" s="13" t="s">
        <v>58</v>
      </c>
      <c r="D38" s="13"/>
      <c r="E38" s="13"/>
      <c r="F38" s="13"/>
      <c r="G38" s="14" t="s">
        <v>59</v>
      </c>
      <c r="H38" s="11">
        <v>0</v>
      </c>
      <c r="I38" s="11">
        <f>+I39</f>
        <v>5180786.8</v>
      </c>
      <c r="J38" s="11">
        <f>SUM(H38:I38)</f>
        <v>5180786.8</v>
      </c>
      <c r="K38" s="11">
        <f>+K39+K42</f>
        <v>12662901.619999999</v>
      </c>
      <c r="L38" s="11">
        <f>+L39+L42</f>
        <v>-7837461.3399999999</v>
      </c>
      <c r="M38" s="11">
        <f t="shared" si="0"/>
        <v>4825440.2799999993</v>
      </c>
      <c r="N38" s="16">
        <f t="shared" si="2"/>
        <v>0.93141070387223801</v>
      </c>
      <c r="O38" s="15"/>
      <c r="P38" s="15"/>
    </row>
    <row r="39" spans="1:16" s="12" customFormat="1" x14ac:dyDescent="0.25">
      <c r="A39" s="13" t="s">
        <v>16</v>
      </c>
      <c r="B39" s="13" t="s">
        <v>18</v>
      </c>
      <c r="C39" s="13" t="s">
        <v>58</v>
      </c>
      <c r="D39" s="13" t="s">
        <v>16</v>
      </c>
      <c r="E39" s="13"/>
      <c r="F39" s="13"/>
      <c r="G39" s="14" t="s">
        <v>60</v>
      </c>
      <c r="H39" s="11">
        <v>0</v>
      </c>
      <c r="I39" s="11">
        <f>+I40</f>
        <v>5180786.8</v>
      </c>
      <c r="J39" s="11">
        <f t="shared" ref="J39:J41" si="3">SUM(H39:I39)</f>
        <v>5180786.8</v>
      </c>
      <c r="K39" s="11">
        <f t="shared" ref="K39:L40" si="4">+K40</f>
        <v>11122892.619999999</v>
      </c>
      <c r="L39" s="11">
        <f t="shared" si="4"/>
        <v>-6297461.3399999999</v>
      </c>
      <c r="M39" s="11">
        <f t="shared" si="0"/>
        <v>4825431.2799999993</v>
      </c>
      <c r="N39" s="16">
        <f t="shared" si="2"/>
        <v>0.93140896668436535</v>
      </c>
      <c r="O39" s="15"/>
      <c r="P39" s="15"/>
    </row>
    <row r="40" spans="1:16" s="12" customFormat="1" x14ac:dyDescent="0.25">
      <c r="A40" s="13" t="s">
        <v>16</v>
      </c>
      <c r="B40" s="13" t="s">
        <v>18</v>
      </c>
      <c r="C40" s="13" t="s">
        <v>58</v>
      </c>
      <c r="D40" s="13" t="s">
        <v>16</v>
      </c>
      <c r="E40" s="13" t="s">
        <v>24</v>
      </c>
      <c r="F40" s="13"/>
      <c r="G40" s="14" t="s">
        <v>60</v>
      </c>
      <c r="H40" s="11">
        <v>0</v>
      </c>
      <c r="I40" s="11">
        <f>+I41</f>
        <v>5180786.8</v>
      </c>
      <c r="J40" s="11">
        <f t="shared" si="3"/>
        <v>5180786.8</v>
      </c>
      <c r="K40" s="11">
        <f t="shared" si="4"/>
        <v>11122892.619999999</v>
      </c>
      <c r="L40" s="11">
        <f t="shared" si="4"/>
        <v>-6297461.3399999999</v>
      </c>
      <c r="M40" s="11">
        <f t="shared" si="0"/>
        <v>4825431.2799999993</v>
      </c>
      <c r="N40" s="16">
        <f t="shared" si="2"/>
        <v>0.93140896668436535</v>
      </c>
      <c r="O40" s="15"/>
      <c r="P40" s="15"/>
    </row>
    <row r="41" spans="1:16" s="12" customFormat="1" x14ac:dyDescent="0.25">
      <c r="A41" s="17" t="s">
        <v>16</v>
      </c>
      <c r="B41" s="17" t="s">
        <v>18</v>
      </c>
      <c r="C41" s="17" t="s">
        <v>58</v>
      </c>
      <c r="D41" s="17" t="s">
        <v>16</v>
      </c>
      <c r="E41" s="17" t="s">
        <v>24</v>
      </c>
      <c r="F41" s="17" t="s">
        <v>24</v>
      </c>
      <c r="G41" s="18" t="s">
        <v>60</v>
      </c>
      <c r="H41" s="19">
        <v>0</v>
      </c>
      <c r="I41" s="19">
        <v>5180786.8</v>
      </c>
      <c r="J41" s="19">
        <f t="shared" si="3"/>
        <v>5180786.8</v>
      </c>
      <c r="K41" s="19">
        <v>11122892.619999999</v>
      </c>
      <c r="L41" s="19">
        <f>3167009.16+142751.9+142752+240000+13600-998500-200000-8246224.4-129000-86000-343850</f>
        <v>-6297461.3399999999</v>
      </c>
      <c r="M41" s="19">
        <f t="shared" si="0"/>
        <v>4825431.2799999993</v>
      </c>
      <c r="N41" s="16">
        <f t="shared" si="2"/>
        <v>0.93140896668436535</v>
      </c>
      <c r="O41" s="20"/>
      <c r="P41" s="20"/>
    </row>
    <row r="42" spans="1:16" s="12" customFormat="1" x14ac:dyDescent="0.25">
      <c r="A42" s="13" t="s">
        <v>16</v>
      </c>
      <c r="B42" s="13" t="s">
        <v>18</v>
      </c>
      <c r="C42" s="13" t="s">
        <v>58</v>
      </c>
      <c r="D42" s="13" t="s">
        <v>58</v>
      </c>
      <c r="E42" s="13"/>
      <c r="F42" s="13"/>
      <c r="G42" s="14" t="s">
        <v>61</v>
      </c>
      <c r="H42" s="11">
        <v>0</v>
      </c>
      <c r="I42" s="11">
        <v>0</v>
      </c>
      <c r="J42" s="11">
        <v>0</v>
      </c>
      <c r="K42" s="11">
        <f>+K43</f>
        <v>1540009</v>
      </c>
      <c r="L42" s="11">
        <f>+L43</f>
        <v>-1540000</v>
      </c>
      <c r="M42" s="11">
        <f t="shared" si="0"/>
        <v>9</v>
      </c>
      <c r="N42" s="16">
        <v>0</v>
      </c>
      <c r="O42" s="15"/>
      <c r="P42" s="15"/>
    </row>
    <row r="43" spans="1:16" s="12" customFormat="1" x14ac:dyDescent="0.25">
      <c r="A43" s="13" t="s">
        <v>16</v>
      </c>
      <c r="B43" s="13" t="s">
        <v>18</v>
      </c>
      <c r="C43" s="13" t="s">
        <v>58</v>
      </c>
      <c r="D43" s="13" t="s">
        <v>58</v>
      </c>
      <c r="E43" s="13" t="s">
        <v>24</v>
      </c>
      <c r="F43" s="13"/>
      <c r="G43" s="14" t="s">
        <v>61</v>
      </c>
      <c r="H43" s="11">
        <v>0</v>
      </c>
      <c r="I43" s="11">
        <v>0</v>
      </c>
      <c r="J43" s="11">
        <v>0</v>
      </c>
      <c r="K43" s="11">
        <f>+K44</f>
        <v>1540009</v>
      </c>
      <c r="L43" s="11">
        <f>+L44</f>
        <v>-1540000</v>
      </c>
      <c r="M43" s="11">
        <f t="shared" si="0"/>
        <v>9</v>
      </c>
      <c r="N43" s="16">
        <v>0</v>
      </c>
      <c r="O43" s="15"/>
      <c r="P43" s="15"/>
    </row>
    <row r="44" spans="1:16" s="12" customFormat="1" x14ac:dyDescent="0.25">
      <c r="A44" s="17" t="s">
        <v>16</v>
      </c>
      <c r="B44" s="17" t="s">
        <v>18</v>
      </c>
      <c r="C44" s="17" t="s">
        <v>58</v>
      </c>
      <c r="D44" s="17" t="s">
        <v>58</v>
      </c>
      <c r="E44" s="17" t="s">
        <v>24</v>
      </c>
      <c r="F44" s="17" t="s">
        <v>24</v>
      </c>
      <c r="G44" s="18" t="s">
        <v>61</v>
      </c>
      <c r="H44" s="19">
        <v>0</v>
      </c>
      <c r="I44" s="19">
        <v>0</v>
      </c>
      <c r="J44" s="19">
        <v>0</v>
      </c>
      <c r="K44" s="19">
        <f>9+1540000</f>
        <v>1540009</v>
      </c>
      <c r="L44" s="19">
        <f>-1540000</f>
        <v>-1540000</v>
      </c>
      <c r="M44" s="11">
        <f t="shared" si="0"/>
        <v>9</v>
      </c>
      <c r="N44" s="16">
        <v>0</v>
      </c>
      <c r="O44" s="20"/>
      <c r="P44" s="20"/>
    </row>
    <row r="45" spans="1:16" s="12" customFormat="1" x14ac:dyDescent="0.25">
      <c r="A45" s="13" t="s">
        <v>16</v>
      </c>
      <c r="B45" s="13" t="s">
        <v>62</v>
      </c>
      <c r="C45" s="13"/>
      <c r="D45" s="13"/>
      <c r="E45" s="13"/>
      <c r="F45" s="13"/>
      <c r="G45" s="14" t="s">
        <v>63</v>
      </c>
      <c r="H45" s="11">
        <v>2198000000</v>
      </c>
      <c r="I45" s="11">
        <v>0</v>
      </c>
      <c r="J45" s="11">
        <v>2198000000</v>
      </c>
      <c r="K45" s="11">
        <v>1282166663</v>
      </c>
      <c r="L45" s="11">
        <v>902426888</v>
      </c>
      <c r="M45" s="11">
        <f t="shared" si="0"/>
        <v>2184593551</v>
      </c>
      <c r="N45" s="16">
        <f t="shared" si="2"/>
        <v>0.99390061464968149</v>
      </c>
      <c r="O45" s="15"/>
      <c r="P45" s="15"/>
    </row>
    <row r="46" spans="1:16" s="12" customFormat="1" x14ac:dyDescent="0.25">
      <c r="A46" s="13" t="s">
        <v>16</v>
      </c>
      <c r="B46" s="13" t="s">
        <v>62</v>
      </c>
      <c r="C46" s="13" t="s">
        <v>16</v>
      </c>
      <c r="D46" s="13"/>
      <c r="E46" s="13"/>
      <c r="F46" s="13"/>
      <c r="G46" s="14" t="s">
        <v>64</v>
      </c>
      <c r="H46" s="11">
        <v>2198000000</v>
      </c>
      <c r="I46" s="11">
        <v>0</v>
      </c>
      <c r="J46" s="11">
        <v>2198000000</v>
      </c>
      <c r="K46" s="11">
        <v>1282166663</v>
      </c>
      <c r="L46" s="11">
        <v>902426888</v>
      </c>
      <c r="M46" s="11">
        <f t="shared" si="0"/>
        <v>2184593551</v>
      </c>
      <c r="N46" s="16">
        <f t="shared" si="2"/>
        <v>0.99390061464968149</v>
      </c>
      <c r="O46" s="15"/>
      <c r="P46" s="15"/>
    </row>
    <row r="47" spans="1:16" s="12" customFormat="1" x14ac:dyDescent="0.25">
      <c r="A47" s="13" t="s">
        <v>16</v>
      </c>
      <c r="B47" s="13" t="s">
        <v>62</v>
      </c>
      <c r="C47" s="13" t="s">
        <v>16</v>
      </c>
      <c r="D47" s="13" t="s">
        <v>16</v>
      </c>
      <c r="E47" s="13"/>
      <c r="F47" s="13"/>
      <c r="G47" s="14" t="s">
        <v>65</v>
      </c>
      <c r="H47" s="11">
        <v>2198000000</v>
      </c>
      <c r="I47" s="11">
        <v>0</v>
      </c>
      <c r="J47" s="11">
        <v>2198000000</v>
      </c>
      <c r="K47" s="11">
        <v>1282166663</v>
      </c>
      <c r="L47" s="11">
        <v>902426888</v>
      </c>
      <c r="M47" s="11">
        <f t="shared" si="0"/>
        <v>2184593551</v>
      </c>
      <c r="N47" s="16">
        <f t="shared" si="2"/>
        <v>0.99390061464968149</v>
      </c>
      <c r="O47" s="15"/>
      <c r="P47" s="15"/>
    </row>
    <row r="48" spans="1:16" s="12" customFormat="1" x14ac:dyDescent="0.25">
      <c r="A48" s="13" t="s">
        <v>16</v>
      </c>
      <c r="B48" s="13" t="s">
        <v>62</v>
      </c>
      <c r="C48" s="13" t="s">
        <v>16</v>
      </c>
      <c r="D48" s="13" t="s">
        <v>16</v>
      </c>
      <c r="E48" s="13" t="s">
        <v>24</v>
      </c>
      <c r="F48" s="13"/>
      <c r="G48" s="14" t="s">
        <v>66</v>
      </c>
      <c r="H48" s="11">
        <v>2198000000</v>
      </c>
      <c r="I48" s="11">
        <v>0</v>
      </c>
      <c r="J48" s="11">
        <v>2198000000</v>
      </c>
      <c r="K48" s="11">
        <v>1282166663</v>
      </c>
      <c r="L48" s="11">
        <v>902426888</v>
      </c>
      <c r="M48" s="11">
        <f t="shared" si="0"/>
        <v>2184593551</v>
      </c>
      <c r="N48" s="16">
        <f t="shared" si="2"/>
        <v>0.99390061464968149</v>
      </c>
      <c r="O48" s="15"/>
      <c r="P48" s="15"/>
    </row>
    <row r="49" spans="1:16" s="12" customFormat="1" x14ac:dyDescent="0.25">
      <c r="A49" s="17" t="s">
        <v>16</v>
      </c>
      <c r="B49" s="17" t="s">
        <v>62</v>
      </c>
      <c r="C49" s="17" t="s">
        <v>16</v>
      </c>
      <c r="D49" s="17" t="s">
        <v>16</v>
      </c>
      <c r="E49" s="17" t="s">
        <v>24</v>
      </c>
      <c r="F49" s="17" t="s">
        <v>24</v>
      </c>
      <c r="G49" s="18" t="s">
        <v>66</v>
      </c>
      <c r="H49" s="19">
        <v>2198000000</v>
      </c>
      <c r="I49" s="19">
        <v>0</v>
      </c>
      <c r="J49" s="19">
        <v>2198000000</v>
      </c>
      <c r="K49" s="19">
        <v>1282166663</v>
      </c>
      <c r="L49" s="19">
        <v>902426888</v>
      </c>
      <c r="M49" s="19">
        <f t="shared" si="0"/>
        <v>2184593551</v>
      </c>
      <c r="N49" s="16">
        <f t="shared" si="2"/>
        <v>0.99390061464968149</v>
      </c>
      <c r="O49" s="20"/>
      <c r="P49" s="20"/>
    </row>
    <row r="50" spans="1:16" s="12" customFormat="1" x14ac:dyDescent="0.25">
      <c r="A50" s="13" t="s">
        <v>18</v>
      </c>
      <c r="B50" s="13"/>
      <c r="C50" s="13"/>
      <c r="D50" s="13"/>
      <c r="E50" s="13"/>
      <c r="F50" s="13"/>
      <c r="G50" s="14" t="s">
        <v>67</v>
      </c>
      <c r="H50" s="11">
        <v>173918650</v>
      </c>
      <c r="I50" s="11">
        <v>245082580.36000001</v>
      </c>
      <c r="J50" s="11">
        <v>419001230.36000001</v>
      </c>
      <c r="K50" s="11">
        <v>1717991452.48</v>
      </c>
      <c r="L50" s="11">
        <v>0</v>
      </c>
      <c r="M50" s="11">
        <f t="shared" si="0"/>
        <v>1717991452.48</v>
      </c>
      <c r="N50" s="16">
        <f t="shared" si="2"/>
        <v>4.1002062237476622</v>
      </c>
      <c r="O50" s="15"/>
      <c r="P50" s="15"/>
    </row>
    <row r="51" spans="1:16" s="12" customFormat="1" x14ac:dyDescent="0.25">
      <c r="A51" s="13" t="s">
        <v>18</v>
      </c>
      <c r="B51" s="13" t="s">
        <v>18</v>
      </c>
      <c r="C51" s="13"/>
      <c r="D51" s="13"/>
      <c r="E51" s="13"/>
      <c r="F51" s="13"/>
      <c r="G51" s="14" t="s">
        <v>68</v>
      </c>
      <c r="H51" s="11">
        <v>173918650</v>
      </c>
      <c r="I51" s="11">
        <v>245082580.36000001</v>
      </c>
      <c r="J51" s="11">
        <v>419001230.36000001</v>
      </c>
      <c r="K51" s="11">
        <v>1717991452.48</v>
      </c>
      <c r="L51" s="11">
        <v>0</v>
      </c>
      <c r="M51" s="11">
        <f t="shared" si="0"/>
        <v>1717991452.48</v>
      </c>
      <c r="N51" s="16">
        <f t="shared" si="2"/>
        <v>4.1002062237476622</v>
      </c>
      <c r="O51" s="15"/>
      <c r="P51" s="15"/>
    </row>
    <row r="52" spans="1:16" s="12" customFormat="1" x14ac:dyDescent="0.25">
      <c r="A52" s="13" t="s">
        <v>18</v>
      </c>
      <c r="B52" s="13" t="s">
        <v>18</v>
      </c>
      <c r="C52" s="13" t="s">
        <v>16</v>
      </c>
      <c r="D52" s="13"/>
      <c r="E52" s="13"/>
      <c r="F52" s="13"/>
      <c r="G52" s="14" t="s">
        <v>69</v>
      </c>
      <c r="H52" s="11">
        <v>9200000</v>
      </c>
      <c r="I52" s="11">
        <v>19019462.379999999</v>
      </c>
      <c r="J52" s="11">
        <v>28219462.379999999</v>
      </c>
      <c r="K52" s="11">
        <v>28499445.739999998</v>
      </c>
      <c r="L52" s="11">
        <v>0</v>
      </c>
      <c r="M52" s="11">
        <f t="shared" si="0"/>
        <v>28499445.739999998</v>
      </c>
      <c r="N52" s="16">
        <f t="shared" si="2"/>
        <v>1.0099216404703171</v>
      </c>
      <c r="O52" s="15"/>
      <c r="P52" s="15"/>
    </row>
    <row r="53" spans="1:16" s="12" customFormat="1" x14ac:dyDescent="0.25">
      <c r="A53" s="13" t="s">
        <v>18</v>
      </c>
      <c r="B53" s="13" t="s">
        <v>18</v>
      </c>
      <c r="C53" s="13" t="s">
        <v>16</v>
      </c>
      <c r="D53" s="13" t="s">
        <v>70</v>
      </c>
      <c r="E53" s="13"/>
      <c r="F53" s="13"/>
      <c r="G53" s="14" t="s">
        <v>69</v>
      </c>
      <c r="H53" s="11">
        <v>9200000</v>
      </c>
      <c r="I53" s="11">
        <v>19019462.379999999</v>
      </c>
      <c r="J53" s="11">
        <v>28219462.379999999</v>
      </c>
      <c r="K53" s="11">
        <v>28499445.739999998</v>
      </c>
      <c r="L53" s="11">
        <v>0</v>
      </c>
      <c r="M53" s="11">
        <f t="shared" si="0"/>
        <v>28499445.739999998</v>
      </c>
      <c r="N53" s="16">
        <f t="shared" si="2"/>
        <v>1.0099216404703171</v>
      </c>
      <c r="O53" s="15"/>
      <c r="P53" s="15"/>
    </row>
    <row r="54" spans="1:16" s="12" customFormat="1" x14ac:dyDescent="0.25">
      <c r="A54" s="13" t="s">
        <v>18</v>
      </c>
      <c r="B54" s="13" t="s">
        <v>18</v>
      </c>
      <c r="C54" s="13" t="s">
        <v>16</v>
      </c>
      <c r="D54" s="13" t="s">
        <v>70</v>
      </c>
      <c r="E54" s="13" t="s">
        <v>24</v>
      </c>
      <c r="F54" s="13"/>
      <c r="G54" s="14" t="s">
        <v>69</v>
      </c>
      <c r="H54" s="11">
        <v>9200000</v>
      </c>
      <c r="I54" s="11">
        <v>19019462.379999999</v>
      </c>
      <c r="J54" s="11">
        <v>28219462.379999999</v>
      </c>
      <c r="K54" s="11">
        <v>28499445.739999998</v>
      </c>
      <c r="L54" s="11">
        <v>0</v>
      </c>
      <c r="M54" s="11">
        <f t="shared" si="0"/>
        <v>28499445.739999998</v>
      </c>
      <c r="N54" s="16">
        <f t="shared" si="2"/>
        <v>1.0099216404703171</v>
      </c>
      <c r="O54" s="15"/>
      <c r="P54" s="15"/>
    </row>
    <row r="55" spans="1:16" s="12" customFormat="1" x14ac:dyDescent="0.25">
      <c r="A55" s="17" t="s">
        <v>18</v>
      </c>
      <c r="B55" s="17" t="s">
        <v>18</v>
      </c>
      <c r="C55" s="17" t="s">
        <v>16</v>
      </c>
      <c r="D55" s="17" t="s">
        <v>70</v>
      </c>
      <c r="E55" s="17" t="s">
        <v>24</v>
      </c>
      <c r="F55" s="17" t="s">
        <v>24</v>
      </c>
      <c r="G55" s="18" t="s">
        <v>69</v>
      </c>
      <c r="H55" s="19">
        <v>9200000</v>
      </c>
      <c r="I55" s="19">
        <v>19019462.379999999</v>
      </c>
      <c r="J55" s="19">
        <v>28219462.379999999</v>
      </c>
      <c r="K55" s="19">
        <v>28499445.739999998</v>
      </c>
      <c r="L55" s="19">
        <v>0</v>
      </c>
      <c r="M55" s="19">
        <f t="shared" si="0"/>
        <v>28499445.739999998</v>
      </c>
      <c r="N55" s="16">
        <f t="shared" si="2"/>
        <v>1.0099216404703171</v>
      </c>
      <c r="O55" s="20"/>
      <c r="P55" s="20"/>
    </row>
    <row r="56" spans="1:16" s="12" customFormat="1" x14ac:dyDescent="0.25">
      <c r="A56" s="13" t="s">
        <v>18</v>
      </c>
      <c r="B56" s="13" t="s">
        <v>18</v>
      </c>
      <c r="C56" s="13" t="s">
        <v>28</v>
      </c>
      <c r="D56" s="13"/>
      <c r="E56" s="13"/>
      <c r="F56" s="13"/>
      <c r="G56" s="14" t="s">
        <v>71</v>
      </c>
      <c r="H56" s="11">
        <v>164718650</v>
      </c>
      <c r="I56" s="11">
        <v>226063117.97999999</v>
      </c>
      <c r="J56" s="11">
        <v>390781767.98000002</v>
      </c>
      <c r="K56" s="11">
        <v>1689492006.74</v>
      </c>
      <c r="L56" s="11">
        <v>0</v>
      </c>
      <c r="M56" s="11">
        <f t="shared" si="0"/>
        <v>1689492006.74</v>
      </c>
      <c r="N56" s="16">
        <f t="shared" si="2"/>
        <v>4.3233644585651891</v>
      </c>
      <c r="O56" s="15"/>
      <c r="P56" s="15"/>
    </row>
    <row r="57" spans="1:16" s="12" customFormat="1" x14ac:dyDescent="0.25">
      <c r="A57" s="13" t="s">
        <v>18</v>
      </c>
      <c r="B57" s="13" t="s">
        <v>18</v>
      </c>
      <c r="C57" s="13" t="s">
        <v>28</v>
      </c>
      <c r="D57" s="13" t="s">
        <v>16</v>
      </c>
      <c r="E57" s="13"/>
      <c r="F57" s="13"/>
      <c r="G57" s="14" t="s">
        <v>72</v>
      </c>
      <c r="H57" s="11">
        <v>65000000</v>
      </c>
      <c r="I57" s="11">
        <v>182563117.97999999</v>
      </c>
      <c r="J57" s="11">
        <v>247563117.97999999</v>
      </c>
      <c r="K57" s="11">
        <v>1070827110.38</v>
      </c>
      <c r="L57" s="11">
        <v>0</v>
      </c>
      <c r="M57" s="11">
        <f t="shared" si="0"/>
        <v>1070827110.38</v>
      </c>
      <c r="N57" s="16">
        <f t="shared" si="2"/>
        <v>4.3254710924529132</v>
      </c>
      <c r="O57" s="15"/>
      <c r="P57" s="15"/>
    </row>
    <row r="58" spans="1:16" s="12" customFormat="1" x14ac:dyDescent="0.25">
      <c r="A58" s="13" t="s">
        <v>18</v>
      </c>
      <c r="B58" s="13" t="s">
        <v>18</v>
      </c>
      <c r="C58" s="13" t="s">
        <v>28</v>
      </c>
      <c r="D58" s="13" t="s">
        <v>16</v>
      </c>
      <c r="E58" s="13" t="s">
        <v>24</v>
      </c>
      <c r="F58" s="13"/>
      <c r="G58" s="14" t="s">
        <v>73</v>
      </c>
      <c r="H58" s="11">
        <v>65000000</v>
      </c>
      <c r="I58" s="11">
        <v>182563117.97999999</v>
      </c>
      <c r="J58" s="11">
        <v>247563117.97999999</v>
      </c>
      <c r="K58" s="11">
        <v>1070827110.38</v>
      </c>
      <c r="L58" s="11">
        <v>0</v>
      </c>
      <c r="M58" s="11">
        <f t="shared" si="0"/>
        <v>1070827110.38</v>
      </c>
      <c r="N58" s="16">
        <f t="shared" si="2"/>
        <v>4.3254710924529132</v>
      </c>
      <c r="O58" s="15"/>
      <c r="P58" s="15"/>
    </row>
    <row r="59" spans="1:16" s="12" customFormat="1" x14ac:dyDescent="0.25">
      <c r="A59" s="17" t="s">
        <v>18</v>
      </c>
      <c r="B59" s="17" t="s">
        <v>18</v>
      </c>
      <c r="C59" s="17" t="s">
        <v>28</v>
      </c>
      <c r="D59" s="17" t="s">
        <v>16</v>
      </c>
      <c r="E59" s="17" t="s">
        <v>24</v>
      </c>
      <c r="F59" s="17" t="s">
        <v>24</v>
      </c>
      <c r="G59" s="18" t="s">
        <v>73</v>
      </c>
      <c r="H59" s="19">
        <v>65000000</v>
      </c>
      <c r="I59" s="19">
        <v>182563117.97999999</v>
      </c>
      <c r="J59" s="19">
        <v>247563117.97999999</v>
      </c>
      <c r="K59" s="19">
        <v>1070827110.38</v>
      </c>
      <c r="L59" s="19">
        <v>0</v>
      </c>
      <c r="M59" s="19">
        <f t="shared" si="0"/>
        <v>1070827110.38</v>
      </c>
      <c r="N59" s="16">
        <f t="shared" si="2"/>
        <v>4.3254710924529132</v>
      </c>
      <c r="O59" s="20"/>
      <c r="P59" s="20"/>
    </row>
    <row r="60" spans="1:16" s="12" customFormat="1" x14ac:dyDescent="0.25">
      <c r="A60" s="13" t="s">
        <v>18</v>
      </c>
      <c r="B60" s="13" t="s">
        <v>18</v>
      </c>
      <c r="C60" s="13" t="s">
        <v>28</v>
      </c>
      <c r="D60" s="13" t="s">
        <v>28</v>
      </c>
      <c r="E60" s="13"/>
      <c r="F60" s="13"/>
      <c r="G60" s="14" t="s">
        <v>74</v>
      </c>
      <c r="H60" s="11">
        <v>99718650</v>
      </c>
      <c r="I60" s="11">
        <v>43500000</v>
      </c>
      <c r="J60" s="11">
        <v>143218650</v>
      </c>
      <c r="K60" s="11">
        <v>618664896.36000001</v>
      </c>
      <c r="L60" s="11">
        <v>0</v>
      </c>
      <c r="M60" s="11">
        <f t="shared" si="0"/>
        <v>618664896.36000001</v>
      </c>
      <c r="N60" s="16">
        <f t="shared" si="2"/>
        <v>4.3197229994836563</v>
      </c>
      <c r="O60" s="15"/>
      <c r="P60" s="15"/>
    </row>
    <row r="61" spans="1:16" s="12" customFormat="1" x14ac:dyDescent="0.25">
      <c r="A61" s="13" t="s">
        <v>18</v>
      </c>
      <c r="B61" s="13" t="s">
        <v>18</v>
      </c>
      <c r="C61" s="13" t="s">
        <v>28</v>
      </c>
      <c r="D61" s="13" t="s">
        <v>28</v>
      </c>
      <c r="E61" s="13" t="s">
        <v>24</v>
      </c>
      <c r="F61" s="13"/>
      <c r="G61" s="14" t="s">
        <v>75</v>
      </c>
      <c r="H61" s="11">
        <v>99718650</v>
      </c>
      <c r="I61" s="11">
        <v>43500000</v>
      </c>
      <c r="J61" s="11">
        <v>143218650</v>
      </c>
      <c r="K61" s="11">
        <v>618664896.36000001</v>
      </c>
      <c r="L61" s="11">
        <v>0</v>
      </c>
      <c r="M61" s="11">
        <f t="shared" si="0"/>
        <v>618664896.36000001</v>
      </c>
      <c r="N61" s="16">
        <f t="shared" si="2"/>
        <v>4.3197229994836563</v>
      </c>
      <c r="O61" s="15"/>
      <c r="P61" s="15"/>
    </row>
    <row r="62" spans="1:16" s="12" customFormat="1" x14ac:dyDescent="0.25">
      <c r="A62" s="17" t="s">
        <v>18</v>
      </c>
      <c r="B62" s="17" t="s">
        <v>18</v>
      </c>
      <c r="C62" s="17" t="s">
        <v>28</v>
      </c>
      <c r="D62" s="17" t="s">
        <v>28</v>
      </c>
      <c r="E62" s="17" t="s">
        <v>24</v>
      </c>
      <c r="F62" s="17" t="s">
        <v>24</v>
      </c>
      <c r="G62" s="18" t="s">
        <v>75</v>
      </c>
      <c r="H62" s="19">
        <v>99718650</v>
      </c>
      <c r="I62" s="19">
        <v>43500000</v>
      </c>
      <c r="J62" s="19">
        <v>143218650</v>
      </c>
      <c r="K62" s="19">
        <v>618664896.36000001</v>
      </c>
      <c r="L62" s="19">
        <v>0</v>
      </c>
      <c r="M62" s="11">
        <f t="shared" si="0"/>
        <v>618664896.36000001</v>
      </c>
      <c r="N62" s="16">
        <f t="shared" si="2"/>
        <v>4.3197229994836563</v>
      </c>
      <c r="O62" s="20"/>
      <c r="P62" s="20"/>
    </row>
    <row r="63" spans="1:16" s="12" customFormat="1" x14ac:dyDescent="0.25">
      <c r="A63" s="13"/>
      <c r="B63" s="13"/>
      <c r="C63" s="13"/>
      <c r="D63" s="13"/>
      <c r="E63" s="13"/>
      <c r="F63" s="13"/>
      <c r="G63" s="14"/>
      <c r="H63" s="11"/>
      <c r="I63" s="11"/>
      <c r="J63" s="11"/>
      <c r="K63" s="11"/>
      <c r="L63" s="11"/>
      <c r="M63" s="11"/>
      <c r="N63" s="16"/>
      <c r="O63" s="15"/>
      <c r="P63" s="15"/>
    </row>
    <row r="64" spans="1:16" s="12" customFormat="1" x14ac:dyDescent="0.25">
      <c r="A64" s="13"/>
      <c r="B64" s="13"/>
      <c r="C64" s="13"/>
      <c r="D64" s="13"/>
      <c r="E64" s="13"/>
      <c r="F64" s="13"/>
      <c r="G64" s="14" t="s">
        <v>76</v>
      </c>
      <c r="H64" s="11">
        <f>+H50+H5</f>
        <v>4443178440</v>
      </c>
      <c r="I64" s="11">
        <f>+I50+I5</f>
        <v>206763367.16000003</v>
      </c>
      <c r="J64" s="11">
        <v>4649941807.1599998</v>
      </c>
      <c r="K64" s="11">
        <f>+K50+K5</f>
        <v>4474600796.7514</v>
      </c>
      <c r="L64" s="11">
        <f>+L50+L5</f>
        <v>1505823499.2589998</v>
      </c>
      <c r="M64" s="11">
        <f>+M50+M5</f>
        <v>5980424296.0103998</v>
      </c>
      <c r="N64" s="16">
        <f t="shared" si="2"/>
        <v>1.2861288472044354</v>
      </c>
      <c r="O64" s="15"/>
      <c r="P64" s="15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workbookViewId="0">
      <selection activeCell="C10" sqref="C10"/>
    </sheetView>
  </sheetViews>
  <sheetFormatPr baseColWidth="10" defaultRowHeight="15" x14ac:dyDescent="0.25"/>
  <cols>
    <col min="1" max="1" width="6.42578125" bestFit="1" customWidth="1"/>
    <col min="2" max="2" width="5.85546875" bestFit="1" customWidth="1"/>
    <col min="3" max="3" width="6.42578125" bestFit="1" customWidth="1"/>
    <col min="4" max="4" width="38.7109375" bestFit="1" customWidth="1"/>
    <col min="5" max="5" width="13" bestFit="1" customWidth="1"/>
    <col min="7" max="7" width="11.140625" bestFit="1" customWidth="1"/>
    <col min="8" max="8" width="11.7109375" bestFit="1" customWidth="1"/>
    <col min="9" max="10" width="13" bestFit="1" customWidth="1"/>
    <col min="11" max="11" width="9.42578125" bestFit="1" customWidth="1"/>
  </cols>
  <sheetData>
    <row r="1" spans="1:1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4"/>
    </row>
    <row r="2" spans="1:11" x14ac:dyDescent="0.25">
      <c r="A2" s="1" t="s">
        <v>77</v>
      </c>
      <c r="B2" s="2"/>
      <c r="C2" s="2"/>
      <c r="D2" s="2"/>
      <c r="E2" s="3"/>
      <c r="F2" s="3"/>
      <c r="G2" s="3"/>
      <c r="H2" s="3"/>
      <c r="I2" s="3"/>
      <c r="J2" s="3"/>
      <c r="K2" s="4"/>
    </row>
    <row r="3" spans="1:11" x14ac:dyDescent="0.25">
      <c r="A3" s="1" t="s">
        <v>226</v>
      </c>
      <c r="B3" s="2"/>
      <c r="C3" s="2"/>
      <c r="D3" s="2"/>
      <c r="E3" s="3"/>
      <c r="F3" s="3"/>
      <c r="G3" s="3"/>
      <c r="H3" s="3"/>
      <c r="I3" s="3"/>
      <c r="J3" s="3"/>
      <c r="K3" s="4"/>
    </row>
    <row r="4" spans="1:11" ht="33.75" x14ac:dyDescent="0.25">
      <c r="A4" s="7" t="s">
        <v>6</v>
      </c>
      <c r="B4" s="7" t="s">
        <v>4</v>
      </c>
      <c r="C4" s="7" t="s">
        <v>7</v>
      </c>
      <c r="D4" s="7" t="s">
        <v>8</v>
      </c>
      <c r="E4" s="8" t="s">
        <v>9</v>
      </c>
      <c r="F4" s="8" t="s">
        <v>78</v>
      </c>
      <c r="G4" s="8" t="s">
        <v>79</v>
      </c>
      <c r="H4" s="8" t="s">
        <v>10</v>
      </c>
      <c r="I4" s="8" t="s">
        <v>11</v>
      </c>
      <c r="J4" s="8" t="s">
        <v>80</v>
      </c>
      <c r="K4" s="9" t="s">
        <v>81</v>
      </c>
    </row>
    <row r="5" spans="1:11" x14ac:dyDescent="0.25">
      <c r="A5" s="22" t="s">
        <v>70</v>
      </c>
      <c r="B5" s="22"/>
      <c r="C5" s="22"/>
      <c r="D5" s="23" t="s">
        <v>82</v>
      </c>
      <c r="E5" s="24">
        <v>2545031723.1199999</v>
      </c>
      <c r="F5" s="24">
        <v>-4000000</v>
      </c>
      <c r="G5" s="24">
        <v>0</v>
      </c>
      <c r="H5" s="24">
        <v>0</v>
      </c>
      <c r="I5" s="24">
        <v>2541031723.1199999</v>
      </c>
      <c r="J5" s="24">
        <v>2216680017.6951199</v>
      </c>
      <c r="K5" s="10">
        <v>0.87235432660139201</v>
      </c>
    </row>
    <row r="6" spans="1:11" x14ac:dyDescent="0.25">
      <c r="A6" s="25" t="s">
        <v>70</v>
      </c>
      <c r="B6" s="25" t="s">
        <v>30</v>
      </c>
      <c r="C6" s="25"/>
      <c r="D6" s="26" t="s">
        <v>83</v>
      </c>
      <c r="E6" s="27">
        <v>878487739.64999998</v>
      </c>
      <c r="F6" s="27">
        <v>-2000000</v>
      </c>
      <c r="G6" s="27">
        <v>0</v>
      </c>
      <c r="H6" s="27">
        <v>0</v>
      </c>
      <c r="I6" s="27">
        <v>876487739.64999998</v>
      </c>
      <c r="J6" s="27">
        <v>773580473.486763</v>
      </c>
      <c r="K6" s="28">
        <v>0.88259132272137597</v>
      </c>
    </row>
    <row r="7" spans="1:11" x14ac:dyDescent="0.25">
      <c r="A7" s="29" t="s">
        <v>70</v>
      </c>
      <c r="B7" s="29" t="s">
        <v>30</v>
      </c>
      <c r="C7" s="29" t="s">
        <v>30</v>
      </c>
      <c r="D7" s="30" t="s">
        <v>84</v>
      </c>
      <c r="E7" s="31">
        <v>864225239.64999998</v>
      </c>
      <c r="F7" s="31">
        <v>-2000000</v>
      </c>
      <c r="G7" s="31">
        <v>0</v>
      </c>
      <c r="H7" s="31">
        <v>0</v>
      </c>
      <c r="I7" s="31">
        <v>862225239.64999998</v>
      </c>
      <c r="J7" s="31">
        <v>767103710.78676295</v>
      </c>
      <c r="K7" s="32">
        <v>0.88967902528363696</v>
      </c>
    </row>
    <row r="8" spans="1:11" x14ac:dyDescent="0.25">
      <c r="A8" s="29" t="s">
        <v>70</v>
      </c>
      <c r="B8" s="29" t="s">
        <v>30</v>
      </c>
      <c r="C8" s="29" t="s">
        <v>22</v>
      </c>
      <c r="D8" s="30" t="s">
        <v>85</v>
      </c>
      <c r="E8" s="31">
        <v>14262500</v>
      </c>
      <c r="F8" s="31">
        <v>0</v>
      </c>
      <c r="G8" s="31">
        <v>0</v>
      </c>
      <c r="H8" s="31">
        <v>0</v>
      </c>
      <c r="I8" s="31">
        <v>14262500</v>
      </c>
      <c r="J8" s="31">
        <v>6476762.7000000002</v>
      </c>
      <c r="K8" s="32">
        <v>0.454111319894829</v>
      </c>
    </row>
    <row r="9" spans="1:11" x14ac:dyDescent="0.25">
      <c r="A9" s="25" t="s">
        <v>70</v>
      </c>
      <c r="B9" s="25" t="s">
        <v>40</v>
      </c>
      <c r="C9" s="25"/>
      <c r="D9" s="26" t="s">
        <v>86</v>
      </c>
      <c r="E9" s="27">
        <v>52884582.399999999</v>
      </c>
      <c r="F9" s="27">
        <v>1500000</v>
      </c>
      <c r="G9" s="27">
        <v>0</v>
      </c>
      <c r="H9" s="27">
        <v>0</v>
      </c>
      <c r="I9" s="27">
        <v>54384582.399999999</v>
      </c>
      <c r="J9" s="27">
        <v>34519188.033706002</v>
      </c>
      <c r="K9" s="28">
        <v>0.634723785866672</v>
      </c>
    </row>
    <row r="10" spans="1:11" x14ac:dyDescent="0.25">
      <c r="A10" s="29" t="s">
        <v>70</v>
      </c>
      <c r="B10" s="29" t="s">
        <v>40</v>
      </c>
      <c r="C10" s="29" t="s">
        <v>30</v>
      </c>
      <c r="D10" s="30" t="s">
        <v>87</v>
      </c>
      <c r="E10" s="31">
        <v>25183800</v>
      </c>
      <c r="F10" s="31">
        <v>1500000</v>
      </c>
      <c r="G10" s="31">
        <v>0</v>
      </c>
      <c r="H10" s="31">
        <v>0</v>
      </c>
      <c r="I10" s="31">
        <v>26683800</v>
      </c>
      <c r="J10" s="31">
        <v>22297956.033705998</v>
      </c>
      <c r="K10" s="32">
        <v>0.83563645484173898</v>
      </c>
    </row>
    <row r="11" spans="1:11" x14ac:dyDescent="0.25">
      <c r="A11" s="29" t="s">
        <v>70</v>
      </c>
      <c r="B11" s="29" t="s">
        <v>40</v>
      </c>
      <c r="C11" s="29" t="s">
        <v>40</v>
      </c>
      <c r="D11" s="30" t="s">
        <v>88</v>
      </c>
      <c r="E11" s="31">
        <v>2125000</v>
      </c>
      <c r="F11" s="31">
        <v>0</v>
      </c>
      <c r="G11" s="31">
        <v>0</v>
      </c>
      <c r="H11" s="31">
        <v>0</v>
      </c>
      <c r="I11" s="31">
        <v>2125000</v>
      </c>
      <c r="J11" s="31">
        <v>0</v>
      </c>
      <c r="K11" s="32">
        <v>0</v>
      </c>
    </row>
    <row r="12" spans="1:11" x14ac:dyDescent="0.25">
      <c r="A12" s="29" t="s">
        <v>70</v>
      </c>
      <c r="B12" s="29" t="s">
        <v>40</v>
      </c>
      <c r="C12" s="29" t="s">
        <v>22</v>
      </c>
      <c r="D12" s="30" t="s">
        <v>89</v>
      </c>
      <c r="E12" s="31">
        <v>25575782.399999999</v>
      </c>
      <c r="F12" s="31">
        <v>0</v>
      </c>
      <c r="G12" s="31">
        <v>0</v>
      </c>
      <c r="H12" s="31">
        <v>0</v>
      </c>
      <c r="I12" s="31">
        <v>25575782.399999999</v>
      </c>
      <c r="J12" s="31">
        <v>12221232</v>
      </c>
      <c r="K12" s="32">
        <v>0.47784391534391502</v>
      </c>
    </row>
    <row r="13" spans="1:11" x14ac:dyDescent="0.25">
      <c r="A13" s="25" t="s">
        <v>70</v>
      </c>
      <c r="B13" s="25" t="s">
        <v>32</v>
      </c>
      <c r="C13" s="25"/>
      <c r="D13" s="26" t="s">
        <v>90</v>
      </c>
      <c r="E13" s="27">
        <v>1123454732.27</v>
      </c>
      <c r="F13" s="27">
        <v>-4850000</v>
      </c>
      <c r="G13" s="27">
        <v>0</v>
      </c>
      <c r="H13" s="27">
        <v>0</v>
      </c>
      <c r="I13" s="27">
        <v>1118604732.27</v>
      </c>
      <c r="J13" s="27">
        <v>970227872.35465503</v>
      </c>
      <c r="K13" s="28">
        <v>0.86735541551461004</v>
      </c>
    </row>
    <row r="14" spans="1:11" x14ac:dyDescent="0.25">
      <c r="A14" s="29" t="s">
        <v>70</v>
      </c>
      <c r="B14" s="29" t="s">
        <v>32</v>
      </c>
      <c r="C14" s="29" t="s">
        <v>30</v>
      </c>
      <c r="D14" s="30" t="s">
        <v>91</v>
      </c>
      <c r="E14" s="31">
        <v>357080075.88</v>
      </c>
      <c r="F14" s="31">
        <v>-3500000</v>
      </c>
      <c r="G14" s="31">
        <v>0</v>
      </c>
      <c r="H14" s="31">
        <v>0</v>
      </c>
      <c r="I14" s="31">
        <v>353580075.88</v>
      </c>
      <c r="J14" s="31">
        <v>309756701.13211501</v>
      </c>
      <c r="K14" s="32">
        <v>0.87605813297365098</v>
      </c>
    </row>
    <row r="15" spans="1:11" x14ac:dyDescent="0.25">
      <c r="A15" s="29" t="s">
        <v>70</v>
      </c>
      <c r="B15" s="29" t="s">
        <v>32</v>
      </c>
      <c r="C15" s="29" t="s">
        <v>40</v>
      </c>
      <c r="D15" s="30" t="s">
        <v>92</v>
      </c>
      <c r="E15" s="31">
        <v>326171583.80000001</v>
      </c>
      <c r="F15" s="31">
        <v>0</v>
      </c>
      <c r="G15" s="31">
        <v>0</v>
      </c>
      <c r="H15" s="31">
        <v>0</v>
      </c>
      <c r="I15" s="31">
        <v>326171583.80000001</v>
      </c>
      <c r="J15" s="31">
        <v>268293070.51787499</v>
      </c>
      <c r="K15" s="32">
        <v>0.82255194456910496</v>
      </c>
    </row>
    <row r="16" spans="1:11" x14ac:dyDescent="0.25">
      <c r="A16" s="29" t="s">
        <v>70</v>
      </c>
      <c r="B16" s="29" t="s">
        <v>32</v>
      </c>
      <c r="C16" s="29" t="s">
        <v>32</v>
      </c>
      <c r="D16" s="30" t="s">
        <v>93</v>
      </c>
      <c r="E16" s="31">
        <v>156096251.69</v>
      </c>
      <c r="F16" s="31">
        <v>0</v>
      </c>
      <c r="G16" s="31">
        <v>0</v>
      </c>
      <c r="H16" s="31">
        <v>0</v>
      </c>
      <c r="I16" s="31">
        <v>156096251.69</v>
      </c>
      <c r="J16" s="31">
        <v>135939099.96000001</v>
      </c>
      <c r="K16" s="32">
        <v>0.87086716361369598</v>
      </c>
    </row>
    <row r="17" spans="1:11" x14ac:dyDescent="0.25">
      <c r="A17" s="29" t="s">
        <v>70</v>
      </c>
      <c r="B17" s="29" t="s">
        <v>32</v>
      </c>
      <c r="C17" s="29" t="s">
        <v>34</v>
      </c>
      <c r="D17" s="30" t="s">
        <v>94</v>
      </c>
      <c r="E17" s="31">
        <v>128236913.86</v>
      </c>
      <c r="F17" s="31">
        <v>-1350000</v>
      </c>
      <c r="G17" s="31">
        <v>0</v>
      </c>
      <c r="H17" s="31">
        <v>0</v>
      </c>
      <c r="I17" s="31">
        <v>126886913.86</v>
      </c>
      <c r="J17" s="31">
        <v>121312252.09999999</v>
      </c>
      <c r="K17" s="32">
        <v>0.95606590474608899</v>
      </c>
    </row>
    <row r="18" spans="1:11" x14ac:dyDescent="0.25">
      <c r="A18" s="29" t="s">
        <v>70</v>
      </c>
      <c r="B18" s="29" t="s">
        <v>32</v>
      </c>
      <c r="C18" s="29" t="s">
        <v>95</v>
      </c>
      <c r="D18" s="30" t="s">
        <v>96</v>
      </c>
      <c r="E18" s="31">
        <v>155869907.03999999</v>
      </c>
      <c r="F18" s="31">
        <v>0</v>
      </c>
      <c r="G18" s="31">
        <v>0</v>
      </c>
      <c r="H18" s="31">
        <v>0</v>
      </c>
      <c r="I18" s="31">
        <v>155869907.03999999</v>
      </c>
      <c r="J18" s="31">
        <v>134926748.644665</v>
      </c>
      <c r="K18" s="32">
        <v>0.86563693535814701</v>
      </c>
    </row>
    <row r="19" spans="1:11" x14ac:dyDescent="0.25">
      <c r="A19" s="25" t="s">
        <v>70</v>
      </c>
      <c r="B19" s="25" t="s">
        <v>34</v>
      </c>
      <c r="C19" s="25"/>
      <c r="D19" s="26" t="s">
        <v>97</v>
      </c>
      <c r="E19" s="27">
        <v>405912692.88999999</v>
      </c>
      <c r="F19" s="27">
        <v>0</v>
      </c>
      <c r="G19" s="27">
        <v>0</v>
      </c>
      <c r="H19" s="27">
        <v>0</v>
      </c>
      <c r="I19" s="27">
        <v>405912692.88999999</v>
      </c>
      <c r="J19" s="27">
        <v>362783623.23000002</v>
      </c>
      <c r="K19" s="28">
        <v>0.893747915708347</v>
      </c>
    </row>
    <row r="20" spans="1:11" x14ac:dyDescent="0.25">
      <c r="A20" s="29" t="s">
        <v>70</v>
      </c>
      <c r="B20" s="29" t="s">
        <v>34</v>
      </c>
      <c r="C20" s="29" t="s">
        <v>30</v>
      </c>
      <c r="D20" s="30" t="s">
        <v>98</v>
      </c>
      <c r="E20" s="31">
        <v>265426066.37</v>
      </c>
      <c r="F20" s="31">
        <v>0</v>
      </c>
      <c r="G20" s="31">
        <v>0</v>
      </c>
      <c r="H20" s="31">
        <v>0</v>
      </c>
      <c r="I20" s="31">
        <v>265426066.37</v>
      </c>
      <c r="J20" s="31">
        <v>238435519.52000001</v>
      </c>
      <c r="K20" s="32">
        <v>0.89831237293636501</v>
      </c>
    </row>
    <row r="21" spans="1:11" x14ac:dyDescent="0.25">
      <c r="A21" s="29" t="s">
        <v>70</v>
      </c>
      <c r="B21" s="29" t="s">
        <v>34</v>
      </c>
      <c r="C21" s="29" t="s">
        <v>40</v>
      </c>
      <c r="D21" s="30" t="s">
        <v>99</v>
      </c>
      <c r="E21" s="31">
        <v>9365775.0999999996</v>
      </c>
      <c r="F21" s="31">
        <v>0</v>
      </c>
      <c r="G21" s="31">
        <v>0</v>
      </c>
      <c r="H21" s="31">
        <v>0</v>
      </c>
      <c r="I21" s="31">
        <v>9365775.0999999996</v>
      </c>
      <c r="J21" s="31">
        <v>8275343.9400000004</v>
      </c>
      <c r="K21" s="32">
        <v>0.88357277979053706</v>
      </c>
    </row>
    <row r="22" spans="1:11" x14ac:dyDescent="0.25">
      <c r="A22" s="29" t="s">
        <v>70</v>
      </c>
      <c r="B22" s="29" t="s">
        <v>34</v>
      </c>
      <c r="C22" s="29" t="s">
        <v>32</v>
      </c>
      <c r="D22" s="30" t="s">
        <v>100</v>
      </c>
      <c r="E22" s="31">
        <v>28097325.300000001</v>
      </c>
      <c r="F22" s="31">
        <v>0</v>
      </c>
      <c r="G22" s="31">
        <v>0</v>
      </c>
      <c r="H22" s="31">
        <v>0</v>
      </c>
      <c r="I22" s="31">
        <v>28097325.300000001</v>
      </c>
      <c r="J22" s="31">
        <v>24789207.329999998</v>
      </c>
      <c r="K22" s="32">
        <v>0.88226217496937298</v>
      </c>
    </row>
    <row r="23" spans="1:11" x14ac:dyDescent="0.25">
      <c r="A23" s="29" t="s">
        <v>70</v>
      </c>
      <c r="B23" s="29" t="s">
        <v>34</v>
      </c>
      <c r="C23" s="29" t="s">
        <v>34</v>
      </c>
      <c r="D23" s="30" t="s">
        <v>101</v>
      </c>
      <c r="E23" s="31">
        <v>93657751.019999996</v>
      </c>
      <c r="F23" s="31">
        <v>0</v>
      </c>
      <c r="G23" s="31">
        <v>0</v>
      </c>
      <c r="H23" s="31">
        <v>0</v>
      </c>
      <c r="I23" s="31">
        <v>93657751.019999996</v>
      </c>
      <c r="J23" s="31">
        <v>82753348.569999993</v>
      </c>
      <c r="K23" s="32">
        <v>0.88357180979424199</v>
      </c>
    </row>
    <row r="24" spans="1:11" x14ac:dyDescent="0.25">
      <c r="A24" s="29" t="s">
        <v>70</v>
      </c>
      <c r="B24" s="29" t="s">
        <v>34</v>
      </c>
      <c r="C24" s="29" t="s">
        <v>22</v>
      </c>
      <c r="D24" s="30" t="s">
        <v>102</v>
      </c>
      <c r="E24" s="31">
        <v>9365775.0999999996</v>
      </c>
      <c r="F24" s="31">
        <v>0</v>
      </c>
      <c r="G24" s="31">
        <v>0</v>
      </c>
      <c r="H24" s="31">
        <v>0</v>
      </c>
      <c r="I24" s="31">
        <v>9365775.0999999996</v>
      </c>
      <c r="J24" s="31">
        <v>8530203.8699999992</v>
      </c>
      <c r="K24" s="32">
        <v>0.91078461514626796</v>
      </c>
    </row>
    <row r="25" spans="1:11" x14ac:dyDescent="0.25">
      <c r="A25" s="25" t="s">
        <v>70</v>
      </c>
      <c r="B25" s="25" t="s">
        <v>22</v>
      </c>
      <c r="C25" s="25"/>
      <c r="D25" s="26" t="s">
        <v>103</v>
      </c>
      <c r="E25" s="27">
        <v>84291975.909999996</v>
      </c>
      <c r="F25" s="27">
        <v>1350000</v>
      </c>
      <c r="G25" s="27">
        <v>0</v>
      </c>
      <c r="H25" s="27">
        <v>0</v>
      </c>
      <c r="I25" s="27">
        <v>85641975.909999996</v>
      </c>
      <c r="J25" s="27">
        <v>75568860.590000004</v>
      </c>
      <c r="K25" s="28">
        <v>0.88238109626772598</v>
      </c>
    </row>
    <row r="26" spans="1:11" x14ac:dyDescent="0.25">
      <c r="A26" s="29" t="s">
        <v>70</v>
      </c>
      <c r="B26" s="29" t="s">
        <v>22</v>
      </c>
      <c r="C26" s="29" t="s">
        <v>40</v>
      </c>
      <c r="D26" s="30" t="s">
        <v>104</v>
      </c>
      <c r="E26" s="31">
        <v>28097325.300000001</v>
      </c>
      <c r="F26" s="31">
        <v>0</v>
      </c>
      <c r="G26" s="31">
        <v>0</v>
      </c>
      <c r="H26" s="31">
        <v>0</v>
      </c>
      <c r="I26" s="31">
        <v>28097325.300000001</v>
      </c>
      <c r="J26" s="31">
        <v>24786394.329999998</v>
      </c>
      <c r="K26" s="32">
        <v>0.88216205867823205</v>
      </c>
    </row>
    <row r="27" spans="1:11" x14ac:dyDescent="0.25">
      <c r="A27" s="29" t="s">
        <v>70</v>
      </c>
      <c r="B27" s="29" t="s">
        <v>22</v>
      </c>
      <c r="C27" s="29" t="s">
        <v>32</v>
      </c>
      <c r="D27" s="30" t="s">
        <v>105</v>
      </c>
      <c r="E27" s="31">
        <v>56194650.609999999</v>
      </c>
      <c r="F27" s="31">
        <v>0</v>
      </c>
      <c r="G27" s="31">
        <v>0</v>
      </c>
      <c r="H27" s="31">
        <v>0</v>
      </c>
      <c r="I27" s="31">
        <v>56194650.609999999</v>
      </c>
      <c r="J27" s="31">
        <v>49578403.390000001</v>
      </c>
      <c r="K27" s="32">
        <v>0.88226197425947395</v>
      </c>
    </row>
    <row r="28" spans="1:11" x14ac:dyDescent="0.25">
      <c r="A28" s="29" t="s">
        <v>70</v>
      </c>
      <c r="B28" s="29" t="s">
        <v>22</v>
      </c>
      <c r="C28" s="29" t="s">
        <v>22</v>
      </c>
      <c r="D28" s="30" t="s">
        <v>106</v>
      </c>
      <c r="E28" s="31">
        <v>0</v>
      </c>
      <c r="F28" s="31">
        <v>1350000</v>
      </c>
      <c r="G28" s="31">
        <v>0</v>
      </c>
      <c r="H28" s="31">
        <v>0</v>
      </c>
      <c r="I28" s="31">
        <v>1350000</v>
      </c>
      <c r="J28" s="31">
        <v>1204062.8700000001</v>
      </c>
      <c r="K28" s="32">
        <v>0.89189842222222204</v>
      </c>
    </row>
    <row r="29" spans="1:11" x14ac:dyDescent="0.25">
      <c r="A29" s="25" t="s">
        <v>16</v>
      </c>
      <c r="B29" s="25"/>
      <c r="C29" s="25"/>
      <c r="D29" s="26" t="s">
        <v>107</v>
      </c>
      <c r="E29" s="27">
        <v>916771628.46000004</v>
      </c>
      <c r="F29" s="27">
        <v>-36846176.479999997</v>
      </c>
      <c r="G29" s="27">
        <v>0</v>
      </c>
      <c r="H29" s="27">
        <v>0</v>
      </c>
      <c r="I29" s="27">
        <v>879925451.98000002</v>
      </c>
      <c r="J29" s="27">
        <v>709126772.43700004</v>
      </c>
      <c r="K29" s="28">
        <v>0.805894148011436</v>
      </c>
    </row>
    <row r="30" spans="1:11" x14ac:dyDescent="0.25">
      <c r="A30" s="25" t="s">
        <v>16</v>
      </c>
      <c r="B30" s="25" t="s">
        <v>30</v>
      </c>
      <c r="C30" s="25"/>
      <c r="D30" s="26" t="s">
        <v>35</v>
      </c>
      <c r="E30" s="27">
        <v>27061096</v>
      </c>
      <c r="F30" s="27">
        <v>-11839000</v>
      </c>
      <c r="G30" s="27">
        <v>0</v>
      </c>
      <c r="H30" s="27">
        <v>0</v>
      </c>
      <c r="I30" s="27">
        <v>15222096</v>
      </c>
      <c r="J30" s="27">
        <v>13623242.949999999</v>
      </c>
      <c r="K30" s="28">
        <v>0.89496498708193595</v>
      </c>
    </row>
    <row r="31" spans="1:11" x14ac:dyDescent="0.25">
      <c r="A31" s="29" t="s">
        <v>16</v>
      </c>
      <c r="B31" s="29" t="s">
        <v>30</v>
      </c>
      <c r="C31" s="29" t="s">
        <v>30</v>
      </c>
      <c r="D31" s="30" t="s">
        <v>108</v>
      </c>
      <c r="E31" s="31">
        <v>25761096</v>
      </c>
      <c r="F31" s="31">
        <v>-11600000</v>
      </c>
      <c r="G31" s="31">
        <v>0</v>
      </c>
      <c r="H31" s="31">
        <v>0</v>
      </c>
      <c r="I31" s="31">
        <v>14161096</v>
      </c>
      <c r="J31" s="31">
        <v>12587857.949999999</v>
      </c>
      <c r="K31" s="32">
        <v>0.88890421687699805</v>
      </c>
    </row>
    <row r="32" spans="1:11" x14ac:dyDescent="0.25">
      <c r="A32" s="29" t="s">
        <v>16</v>
      </c>
      <c r="B32" s="29" t="s">
        <v>30</v>
      </c>
      <c r="C32" s="29" t="s">
        <v>40</v>
      </c>
      <c r="D32" s="30" t="s">
        <v>109</v>
      </c>
      <c r="E32" s="31">
        <v>700000</v>
      </c>
      <c r="F32" s="31">
        <v>-574000</v>
      </c>
      <c r="G32" s="31">
        <v>0</v>
      </c>
      <c r="H32" s="31">
        <v>0</v>
      </c>
      <c r="I32" s="31">
        <v>126000</v>
      </c>
      <c r="J32" s="31">
        <v>119000</v>
      </c>
      <c r="K32" s="32">
        <v>0.94444444444444398</v>
      </c>
    </row>
    <row r="33" spans="1:11" x14ac:dyDescent="0.25">
      <c r="A33" s="29" t="s">
        <v>16</v>
      </c>
      <c r="B33" s="29" t="s">
        <v>30</v>
      </c>
      <c r="C33" s="29" t="s">
        <v>34</v>
      </c>
      <c r="D33" s="30" t="s">
        <v>110</v>
      </c>
      <c r="E33" s="31">
        <v>0</v>
      </c>
      <c r="F33" s="31">
        <v>935000</v>
      </c>
      <c r="G33" s="31">
        <v>0</v>
      </c>
      <c r="H33" s="31">
        <v>0</v>
      </c>
      <c r="I33" s="31">
        <v>935000</v>
      </c>
      <c r="J33" s="31">
        <v>916385</v>
      </c>
      <c r="K33" s="32">
        <v>0.98009090909090901</v>
      </c>
    </row>
    <row r="34" spans="1:11" x14ac:dyDescent="0.25">
      <c r="A34" s="29" t="s">
        <v>16</v>
      </c>
      <c r="B34" s="29" t="s">
        <v>30</v>
      </c>
      <c r="C34" s="29" t="s">
        <v>95</v>
      </c>
      <c r="D34" s="30" t="s">
        <v>227</v>
      </c>
      <c r="E34" s="31">
        <v>600000</v>
      </c>
      <c r="F34" s="31">
        <v>-600000</v>
      </c>
      <c r="G34" s="31">
        <v>0</v>
      </c>
      <c r="H34" s="31">
        <v>0</v>
      </c>
      <c r="I34" s="31">
        <v>0</v>
      </c>
      <c r="J34" s="31">
        <v>0</v>
      </c>
      <c r="K34" s="32">
        <v>0</v>
      </c>
    </row>
    <row r="35" spans="1:11" x14ac:dyDescent="0.25">
      <c r="A35" s="25" t="s">
        <v>16</v>
      </c>
      <c r="B35" s="25" t="s">
        <v>40</v>
      </c>
      <c r="C35" s="25"/>
      <c r="D35" s="26" t="s">
        <v>111</v>
      </c>
      <c r="E35" s="27">
        <v>76331000</v>
      </c>
      <c r="F35" s="27">
        <v>31000000</v>
      </c>
      <c r="G35" s="27">
        <v>0</v>
      </c>
      <c r="H35" s="27">
        <v>0</v>
      </c>
      <c r="I35" s="27">
        <v>107331000</v>
      </c>
      <c r="J35" s="27">
        <v>97636250.269999996</v>
      </c>
      <c r="K35" s="28">
        <v>0.90967428114896898</v>
      </c>
    </row>
    <row r="36" spans="1:11" x14ac:dyDescent="0.25">
      <c r="A36" s="29" t="s">
        <v>16</v>
      </c>
      <c r="B36" s="29" t="s">
        <v>40</v>
      </c>
      <c r="C36" s="29" t="s">
        <v>30</v>
      </c>
      <c r="D36" s="30" t="s">
        <v>112</v>
      </c>
      <c r="E36" s="31">
        <v>7500000</v>
      </c>
      <c r="F36" s="31">
        <v>6000000</v>
      </c>
      <c r="G36" s="31">
        <v>0</v>
      </c>
      <c r="H36" s="31">
        <v>0</v>
      </c>
      <c r="I36" s="31">
        <v>13500000</v>
      </c>
      <c r="J36" s="31">
        <v>11764668.43</v>
      </c>
      <c r="K36" s="32">
        <v>0.87145692074073999</v>
      </c>
    </row>
    <row r="37" spans="1:11" x14ac:dyDescent="0.25">
      <c r="A37" s="29" t="s">
        <v>16</v>
      </c>
      <c r="B37" s="29" t="s">
        <v>40</v>
      </c>
      <c r="C37" s="29" t="s">
        <v>40</v>
      </c>
      <c r="D37" s="30" t="s">
        <v>113</v>
      </c>
      <c r="E37" s="31">
        <v>45700000</v>
      </c>
      <c r="F37" s="31">
        <v>14000000</v>
      </c>
      <c r="G37" s="31">
        <v>0</v>
      </c>
      <c r="H37" s="31">
        <v>0</v>
      </c>
      <c r="I37" s="31">
        <v>59700000</v>
      </c>
      <c r="J37" s="31">
        <v>56676125.490000002</v>
      </c>
      <c r="K37" s="32">
        <v>0.94934883567839101</v>
      </c>
    </row>
    <row r="38" spans="1:11" x14ac:dyDescent="0.25">
      <c r="A38" s="29" t="s">
        <v>16</v>
      </c>
      <c r="B38" s="29" t="s">
        <v>40</v>
      </c>
      <c r="C38" s="29" t="s">
        <v>32</v>
      </c>
      <c r="D38" s="30" t="s">
        <v>114</v>
      </c>
      <c r="E38" s="31">
        <v>171000</v>
      </c>
      <c r="F38" s="31">
        <v>0</v>
      </c>
      <c r="G38" s="31">
        <v>0</v>
      </c>
      <c r="H38" s="31">
        <v>0</v>
      </c>
      <c r="I38" s="31">
        <v>171000</v>
      </c>
      <c r="J38" s="31">
        <v>75906</v>
      </c>
      <c r="K38" s="32">
        <v>0.44389473684210501</v>
      </c>
    </row>
    <row r="39" spans="1:11" x14ac:dyDescent="0.25">
      <c r="A39" s="29" t="s">
        <v>16</v>
      </c>
      <c r="B39" s="29" t="s">
        <v>40</v>
      </c>
      <c r="C39" s="29" t="s">
        <v>34</v>
      </c>
      <c r="D39" s="30" t="s">
        <v>115</v>
      </c>
      <c r="E39" s="31">
        <v>20250000</v>
      </c>
      <c r="F39" s="31">
        <v>11000000</v>
      </c>
      <c r="G39" s="31">
        <v>0</v>
      </c>
      <c r="H39" s="31">
        <v>0</v>
      </c>
      <c r="I39" s="31">
        <v>31250000</v>
      </c>
      <c r="J39" s="31">
        <v>28977263.550000001</v>
      </c>
      <c r="K39" s="32">
        <v>0.927272433599999</v>
      </c>
    </row>
    <row r="40" spans="1:11" x14ac:dyDescent="0.25">
      <c r="A40" s="29" t="s">
        <v>16</v>
      </c>
      <c r="B40" s="29" t="s">
        <v>40</v>
      </c>
      <c r="C40" s="29" t="s">
        <v>95</v>
      </c>
      <c r="D40" s="30" t="s">
        <v>116</v>
      </c>
      <c r="E40" s="31">
        <v>2710000</v>
      </c>
      <c r="F40" s="31">
        <v>0</v>
      </c>
      <c r="G40" s="31">
        <v>0</v>
      </c>
      <c r="H40" s="31">
        <v>0</v>
      </c>
      <c r="I40" s="31">
        <v>2710000</v>
      </c>
      <c r="J40" s="31">
        <v>142286.79999999999</v>
      </c>
      <c r="K40" s="32">
        <v>5.2504354243542398E-2</v>
      </c>
    </row>
    <row r="41" spans="1:11" x14ac:dyDescent="0.25">
      <c r="A41" s="25" t="s">
        <v>16</v>
      </c>
      <c r="B41" s="25" t="s">
        <v>32</v>
      </c>
      <c r="C41" s="25"/>
      <c r="D41" s="26" t="s">
        <v>117</v>
      </c>
      <c r="E41" s="27">
        <v>23138000</v>
      </c>
      <c r="F41" s="27">
        <v>-3582165</v>
      </c>
      <c r="G41" s="27">
        <v>0</v>
      </c>
      <c r="H41" s="27">
        <v>0</v>
      </c>
      <c r="I41" s="27">
        <v>19555835</v>
      </c>
      <c r="J41" s="27">
        <v>11291153.1392</v>
      </c>
      <c r="K41" s="28">
        <v>0.577380262167276</v>
      </c>
    </row>
    <row r="42" spans="1:11" x14ac:dyDescent="0.25">
      <c r="A42" s="29" t="s">
        <v>16</v>
      </c>
      <c r="B42" s="29" t="s">
        <v>32</v>
      </c>
      <c r="C42" s="29" t="s">
        <v>30</v>
      </c>
      <c r="D42" s="30" t="s">
        <v>118</v>
      </c>
      <c r="E42" s="31">
        <v>10190000</v>
      </c>
      <c r="F42" s="31">
        <v>-38744</v>
      </c>
      <c r="G42" s="31">
        <v>0</v>
      </c>
      <c r="H42" s="31">
        <v>0</v>
      </c>
      <c r="I42" s="31">
        <v>10151256</v>
      </c>
      <c r="J42" s="31">
        <v>3732511.18</v>
      </c>
      <c r="K42" s="32">
        <v>0.36768959230266601</v>
      </c>
    </row>
    <row r="43" spans="1:11" x14ac:dyDescent="0.25">
      <c r="A43" s="29" t="s">
        <v>16</v>
      </c>
      <c r="B43" s="29" t="s">
        <v>32</v>
      </c>
      <c r="C43" s="29" t="s">
        <v>40</v>
      </c>
      <c r="D43" s="30" t="s">
        <v>119</v>
      </c>
      <c r="E43" s="31">
        <v>2500000</v>
      </c>
      <c r="F43" s="31">
        <v>0</v>
      </c>
      <c r="G43" s="31">
        <v>0</v>
      </c>
      <c r="H43" s="31">
        <v>0</v>
      </c>
      <c r="I43" s="31">
        <v>2500000</v>
      </c>
      <c r="J43" s="31">
        <v>1265125.6000000001</v>
      </c>
      <c r="K43" s="32">
        <v>0.50605023999999998</v>
      </c>
    </row>
    <row r="44" spans="1:11" x14ac:dyDescent="0.25">
      <c r="A44" s="29" t="s">
        <v>16</v>
      </c>
      <c r="B44" s="29" t="s">
        <v>32</v>
      </c>
      <c r="C44" s="29" t="s">
        <v>32</v>
      </c>
      <c r="D44" s="30" t="s">
        <v>120</v>
      </c>
      <c r="E44" s="31">
        <v>4303000</v>
      </c>
      <c r="F44" s="31">
        <v>-2787176</v>
      </c>
      <c r="G44" s="31">
        <v>0</v>
      </c>
      <c r="H44" s="31">
        <v>0</v>
      </c>
      <c r="I44" s="31">
        <v>1515824</v>
      </c>
      <c r="J44" s="31">
        <v>1354747</v>
      </c>
      <c r="K44" s="32">
        <v>0.89373634406105096</v>
      </c>
    </row>
    <row r="45" spans="1:11" x14ac:dyDescent="0.25">
      <c r="A45" s="29" t="s">
        <v>16</v>
      </c>
      <c r="B45" s="29" t="s">
        <v>32</v>
      </c>
      <c r="C45" s="29" t="s">
        <v>34</v>
      </c>
      <c r="D45" s="30" t="s">
        <v>121</v>
      </c>
      <c r="E45" s="31">
        <v>1125000</v>
      </c>
      <c r="F45" s="31">
        <v>-66000</v>
      </c>
      <c r="G45" s="31">
        <v>0</v>
      </c>
      <c r="H45" s="31">
        <v>0</v>
      </c>
      <c r="I45" s="31">
        <v>1059000</v>
      </c>
      <c r="J45" s="31">
        <v>786000.54920000001</v>
      </c>
      <c r="K45" s="32">
        <v>0.74221015033049997</v>
      </c>
    </row>
    <row r="46" spans="1:11" x14ac:dyDescent="0.25">
      <c r="A46" s="29" t="s">
        <v>16</v>
      </c>
      <c r="B46" s="29" t="s">
        <v>32</v>
      </c>
      <c r="C46" s="29" t="s">
        <v>22</v>
      </c>
      <c r="D46" s="30" t="s">
        <v>122</v>
      </c>
      <c r="E46" s="31">
        <v>1050000</v>
      </c>
      <c r="F46" s="31">
        <v>53000</v>
      </c>
      <c r="G46" s="31">
        <v>0</v>
      </c>
      <c r="H46" s="31">
        <v>0</v>
      </c>
      <c r="I46" s="31">
        <v>1103000</v>
      </c>
      <c r="J46" s="31">
        <v>1103000</v>
      </c>
      <c r="K46" s="32">
        <v>1</v>
      </c>
    </row>
    <row r="47" spans="1:11" x14ac:dyDescent="0.25">
      <c r="A47" s="29" t="s">
        <v>16</v>
      </c>
      <c r="B47" s="29" t="s">
        <v>32</v>
      </c>
      <c r="C47" s="29" t="s">
        <v>123</v>
      </c>
      <c r="D47" s="30" t="s">
        <v>124</v>
      </c>
      <c r="E47" s="31">
        <v>3750000</v>
      </c>
      <c r="F47" s="31">
        <v>-600000</v>
      </c>
      <c r="G47" s="31">
        <v>0</v>
      </c>
      <c r="H47" s="31">
        <v>0</v>
      </c>
      <c r="I47" s="31">
        <v>3150000</v>
      </c>
      <c r="J47" s="31">
        <v>2986288.17</v>
      </c>
      <c r="K47" s="32">
        <v>0.94802799047619002</v>
      </c>
    </row>
    <row r="48" spans="1:11" x14ac:dyDescent="0.25">
      <c r="A48" s="29" t="s">
        <v>16</v>
      </c>
      <c r="B48" s="29" t="s">
        <v>32</v>
      </c>
      <c r="C48" s="29" t="s">
        <v>125</v>
      </c>
      <c r="D48" s="30" t="s">
        <v>126</v>
      </c>
      <c r="E48" s="31">
        <v>220000</v>
      </c>
      <c r="F48" s="31">
        <v>-143245</v>
      </c>
      <c r="G48" s="31">
        <v>0</v>
      </c>
      <c r="H48" s="31">
        <v>0</v>
      </c>
      <c r="I48" s="31">
        <v>76755</v>
      </c>
      <c r="J48" s="31">
        <v>63480.639999999999</v>
      </c>
      <c r="K48" s="32">
        <v>0.82705543612793897</v>
      </c>
    </row>
    <row r="49" spans="1:11" x14ac:dyDescent="0.25">
      <c r="A49" s="25" t="s">
        <v>16</v>
      </c>
      <c r="B49" s="25" t="s">
        <v>34</v>
      </c>
      <c r="C49" s="25"/>
      <c r="D49" s="26" t="s">
        <v>127</v>
      </c>
      <c r="E49" s="27">
        <v>512761400.98000002</v>
      </c>
      <c r="F49" s="27">
        <v>-16141019.460000001</v>
      </c>
      <c r="G49" s="27">
        <v>0</v>
      </c>
      <c r="H49" s="27">
        <v>0</v>
      </c>
      <c r="I49" s="27">
        <v>496620381.51999998</v>
      </c>
      <c r="J49" s="27">
        <v>397074915.10000002</v>
      </c>
      <c r="K49" s="28">
        <v>0.79955420654439802</v>
      </c>
    </row>
    <row r="50" spans="1:11" x14ac:dyDescent="0.25">
      <c r="A50" s="29" t="s">
        <v>16</v>
      </c>
      <c r="B50" s="29" t="s">
        <v>34</v>
      </c>
      <c r="C50" s="29" t="s">
        <v>40</v>
      </c>
      <c r="D50" s="30" t="s">
        <v>128</v>
      </c>
      <c r="E50" s="31">
        <v>1000000</v>
      </c>
      <c r="F50" s="31">
        <v>0</v>
      </c>
      <c r="G50" s="31">
        <v>0</v>
      </c>
      <c r="H50" s="31">
        <v>0</v>
      </c>
      <c r="I50" s="31">
        <v>1000000</v>
      </c>
      <c r="J50" s="31">
        <v>17700</v>
      </c>
      <c r="K50" s="32">
        <v>1.77E-2</v>
      </c>
    </row>
    <row r="51" spans="1:11" x14ac:dyDescent="0.25">
      <c r="A51" s="29" t="s">
        <v>16</v>
      </c>
      <c r="B51" s="29" t="s">
        <v>34</v>
      </c>
      <c r="C51" s="29" t="s">
        <v>32</v>
      </c>
      <c r="D51" s="30" t="s">
        <v>129</v>
      </c>
      <c r="E51" s="31">
        <v>15250000</v>
      </c>
      <c r="F51" s="31">
        <v>-1000000</v>
      </c>
      <c r="G51" s="31">
        <v>0</v>
      </c>
      <c r="H51" s="31">
        <v>0</v>
      </c>
      <c r="I51" s="31">
        <v>14250000</v>
      </c>
      <c r="J51" s="31">
        <v>12222500</v>
      </c>
      <c r="K51" s="32">
        <v>0.85771929824561399</v>
      </c>
    </row>
    <row r="52" spans="1:11" x14ac:dyDescent="0.25">
      <c r="A52" s="29" t="s">
        <v>16</v>
      </c>
      <c r="B52" s="29" t="s">
        <v>34</v>
      </c>
      <c r="C52" s="29" t="s">
        <v>34</v>
      </c>
      <c r="D52" s="30" t="s">
        <v>130</v>
      </c>
      <c r="E52" s="31">
        <v>2000000</v>
      </c>
      <c r="F52" s="31">
        <v>-2000000</v>
      </c>
      <c r="G52" s="31">
        <v>0</v>
      </c>
      <c r="H52" s="31">
        <v>0</v>
      </c>
      <c r="I52" s="31">
        <v>0</v>
      </c>
      <c r="J52" s="31">
        <v>0</v>
      </c>
      <c r="K52" s="32">
        <v>0</v>
      </c>
    </row>
    <row r="53" spans="1:11" x14ac:dyDescent="0.25">
      <c r="A53" s="29" t="s">
        <v>16</v>
      </c>
      <c r="B53" s="29" t="s">
        <v>34</v>
      </c>
      <c r="C53" s="29" t="s">
        <v>22</v>
      </c>
      <c r="D53" s="30" t="s">
        <v>131</v>
      </c>
      <c r="E53" s="31">
        <v>6850000</v>
      </c>
      <c r="F53" s="31">
        <v>-542500</v>
      </c>
      <c r="G53" s="31">
        <v>0</v>
      </c>
      <c r="H53" s="31">
        <v>0</v>
      </c>
      <c r="I53" s="31">
        <v>6307500</v>
      </c>
      <c r="J53" s="31">
        <v>6044326.2000000002</v>
      </c>
      <c r="K53" s="32">
        <v>0.95827605231866797</v>
      </c>
    </row>
    <row r="54" spans="1:11" x14ac:dyDescent="0.25">
      <c r="A54" s="29" t="s">
        <v>16</v>
      </c>
      <c r="B54" s="29" t="s">
        <v>34</v>
      </c>
      <c r="C54" s="29" t="s">
        <v>123</v>
      </c>
      <c r="D54" s="30" t="s">
        <v>132</v>
      </c>
      <c r="E54" s="31">
        <v>316600529.44</v>
      </c>
      <c r="F54" s="31">
        <v>-29101146.350000001</v>
      </c>
      <c r="G54" s="31">
        <v>0</v>
      </c>
      <c r="H54" s="31">
        <v>0</v>
      </c>
      <c r="I54" s="31">
        <v>287499383.08999997</v>
      </c>
      <c r="J54" s="31">
        <v>276129452.19</v>
      </c>
      <c r="K54" s="32">
        <v>0.96045232940050895</v>
      </c>
    </row>
    <row r="55" spans="1:11" x14ac:dyDescent="0.25">
      <c r="A55" s="29" t="s">
        <v>16</v>
      </c>
      <c r="B55" s="29" t="s">
        <v>34</v>
      </c>
      <c r="C55" s="29" t="s">
        <v>95</v>
      </c>
      <c r="D55" s="30" t="s">
        <v>133</v>
      </c>
      <c r="E55" s="31">
        <v>171060871.53999999</v>
      </c>
      <c r="F55" s="31">
        <v>16502626.890000001</v>
      </c>
      <c r="G55" s="31">
        <v>0</v>
      </c>
      <c r="H55" s="31">
        <v>0</v>
      </c>
      <c r="I55" s="31">
        <v>187563498.43000001</v>
      </c>
      <c r="J55" s="31">
        <v>102660936.70999999</v>
      </c>
      <c r="K55" s="32">
        <v>0.54733963468011204</v>
      </c>
    </row>
    <row r="56" spans="1:11" x14ac:dyDescent="0.25">
      <c r="A56" s="25" t="s">
        <v>16</v>
      </c>
      <c r="B56" s="25" t="s">
        <v>22</v>
      </c>
      <c r="C56" s="25"/>
      <c r="D56" s="26" t="s">
        <v>134</v>
      </c>
      <c r="E56" s="27">
        <v>98356665.480000004</v>
      </c>
      <c r="F56" s="27">
        <v>-9541343.5800000001</v>
      </c>
      <c r="G56" s="27">
        <v>0</v>
      </c>
      <c r="H56" s="27">
        <v>0</v>
      </c>
      <c r="I56" s="27">
        <v>88815321.900000006</v>
      </c>
      <c r="J56" s="27">
        <v>57122769.604000002</v>
      </c>
      <c r="K56" s="28">
        <v>0.64316345853383605</v>
      </c>
    </row>
    <row r="57" spans="1:11" x14ac:dyDescent="0.25">
      <c r="A57" s="29" t="s">
        <v>16</v>
      </c>
      <c r="B57" s="29" t="s">
        <v>22</v>
      </c>
      <c r="C57" s="29" t="s">
        <v>30</v>
      </c>
      <c r="D57" s="30" t="s">
        <v>135</v>
      </c>
      <c r="E57" s="31">
        <v>10241890.24</v>
      </c>
      <c r="F57" s="31">
        <v>-1212906.1000000001</v>
      </c>
      <c r="G57" s="31">
        <v>0</v>
      </c>
      <c r="H57" s="31">
        <v>0</v>
      </c>
      <c r="I57" s="31">
        <v>9028984.1400000006</v>
      </c>
      <c r="J57" s="31">
        <v>5693480</v>
      </c>
      <c r="K57" s="32">
        <v>0.63057813722109302</v>
      </c>
    </row>
    <row r="58" spans="1:11" x14ac:dyDescent="0.25">
      <c r="A58" s="29" t="s">
        <v>16</v>
      </c>
      <c r="B58" s="29" t="s">
        <v>22</v>
      </c>
      <c r="C58" s="29" t="s">
        <v>40</v>
      </c>
      <c r="D58" s="30" t="s">
        <v>136</v>
      </c>
      <c r="E58" s="31">
        <v>62993275.240000002</v>
      </c>
      <c r="F58" s="31">
        <v>-5778437.4800000004</v>
      </c>
      <c r="G58" s="31">
        <v>0</v>
      </c>
      <c r="H58" s="31">
        <v>0</v>
      </c>
      <c r="I58" s="31">
        <v>57214837.759999998</v>
      </c>
      <c r="J58" s="31">
        <v>47121155.479999997</v>
      </c>
      <c r="K58" s="32">
        <v>0.82358278594898504</v>
      </c>
    </row>
    <row r="59" spans="1:11" x14ac:dyDescent="0.25">
      <c r="A59" s="29" t="s">
        <v>16</v>
      </c>
      <c r="B59" s="29" t="s">
        <v>22</v>
      </c>
      <c r="C59" s="29" t="s">
        <v>32</v>
      </c>
      <c r="D59" s="30" t="s">
        <v>137</v>
      </c>
      <c r="E59" s="31">
        <v>9810000</v>
      </c>
      <c r="F59" s="31">
        <v>-550000</v>
      </c>
      <c r="G59" s="31">
        <v>0</v>
      </c>
      <c r="H59" s="31">
        <v>0</v>
      </c>
      <c r="I59" s="31">
        <v>9260000</v>
      </c>
      <c r="J59" s="31">
        <v>1183978.04</v>
      </c>
      <c r="K59" s="32">
        <v>0.12785939956803399</v>
      </c>
    </row>
    <row r="60" spans="1:11" x14ac:dyDescent="0.25">
      <c r="A60" s="29" t="s">
        <v>16</v>
      </c>
      <c r="B60" s="29" t="s">
        <v>22</v>
      </c>
      <c r="C60" s="29" t="s">
        <v>34</v>
      </c>
      <c r="D60" s="30" t="s">
        <v>138</v>
      </c>
      <c r="E60" s="31">
        <v>15311500</v>
      </c>
      <c r="F60" s="31">
        <v>-2000000</v>
      </c>
      <c r="G60" s="31">
        <v>0</v>
      </c>
      <c r="H60" s="31">
        <v>0</v>
      </c>
      <c r="I60" s="31">
        <v>13311500</v>
      </c>
      <c r="J60" s="31">
        <v>3124156.0839999998</v>
      </c>
      <c r="K60" s="32">
        <v>0.23469602103444301</v>
      </c>
    </row>
    <row r="61" spans="1:11" x14ac:dyDescent="0.25">
      <c r="A61" s="25" t="s">
        <v>16</v>
      </c>
      <c r="B61" s="25" t="s">
        <v>123</v>
      </c>
      <c r="C61" s="25"/>
      <c r="D61" s="26" t="s">
        <v>139</v>
      </c>
      <c r="E61" s="27">
        <v>55750000</v>
      </c>
      <c r="F61" s="27">
        <v>500000</v>
      </c>
      <c r="G61" s="27">
        <v>0</v>
      </c>
      <c r="H61" s="27">
        <v>0</v>
      </c>
      <c r="I61" s="27">
        <v>56250000</v>
      </c>
      <c r="J61" s="27">
        <v>50831387</v>
      </c>
      <c r="K61" s="28">
        <v>0.90366910222222196</v>
      </c>
    </row>
    <row r="62" spans="1:11" x14ac:dyDescent="0.25">
      <c r="A62" s="29" t="s">
        <v>16</v>
      </c>
      <c r="B62" s="29" t="s">
        <v>123</v>
      </c>
      <c r="C62" s="29" t="s">
        <v>30</v>
      </c>
      <c r="D62" s="30" t="s">
        <v>140</v>
      </c>
      <c r="E62" s="31">
        <v>55750000</v>
      </c>
      <c r="F62" s="31">
        <v>500000</v>
      </c>
      <c r="G62" s="31">
        <v>0</v>
      </c>
      <c r="H62" s="31">
        <v>0</v>
      </c>
      <c r="I62" s="31">
        <v>56250000</v>
      </c>
      <c r="J62" s="31">
        <v>50831387</v>
      </c>
      <c r="K62" s="32">
        <v>0.90366910222222196</v>
      </c>
    </row>
    <row r="63" spans="1:11" x14ac:dyDescent="0.25">
      <c r="A63" s="25" t="s">
        <v>16</v>
      </c>
      <c r="B63" s="25" t="s">
        <v>125</v>
      </c>
      <c r="C63" s="25"/>
      <c r="D63" s="26" t="s">
        <v>141</v>
      </c>
      <c r="E63" s="27">
        <v>23781876</v>
      </c>
      <c r="F63" s="27">
        <v>-1885980</v>
      </c>
      <c r="G63" s="27">
        <v>0</v>
      </c>
      <c r="H63" s="27">
        <v>0</v>
      </c>
      <c r="I63" s="27">
        <v>21895896</v>
      </c>
      <c r="J63" s="27">
        <v>19503289.649999999</v>
      </c>
      <c r="K63" s="28">
        <v>0.89072809123682295</v>
      </c>
    </row>
    <row r="64" spans="1:11" x14ac:dyDescent="0.25">
      <c r="A64" s="29" t="s">
        <v>16</v>
      </c>
      <c r="B64" s="29" t="s">
        <v>125</v>
      </c>
      <c r="C64" s="29" t="s">
        <v>30</v>
      </c>
      <c r="D64" s="30" t="s">
        <v>142</v>
      </c>
      <c r="E64" s="31">
        <v>20210516</v>
      </c>
      <c r="F64" s="31">
        <v>-2485980</v>
      </c>
      <c r="G64" s="31">
        <v>0</v>
      </c>
      <c r="H64" s="31">
        <v>0</v>
      </c>
      <c r="I64" s="31">
        <v>17724536</v>
      </c>
      <c r="J64" s="31">
        <v>15960801.25</v>
      </c>
      <c r="K64" s="32">
        <v>0.90049190850468497</v>
      </c>
    </row>
    <row r="65" spans="1:11" x14ac:dyDescent="0.25">
      <c r="A65" s="29" t="s">
        <v>16</v>
      </c>
      <c r="B65" s="29" t="s">
        <v>125</v>
      </c>
      <c r="C65" s="29" t="s">
        <v>40</v>
      </c>
      <c r="D65" s="30" t="s">
        <v>143</v>
      </c>
      <c r="E65" s="31">
        <v>2947360</v>
      </c>
      <c r="F65" s="31">
        <v>600000</v>
      </c>
      <c r="G65" s="31">
        <v>0</v>
      </c>
      <c r="H65" s="31">
        <v>0</v>
      </c>
      <c r="I65" s="31">
        <v>3547360</v>
      </c>
      <c r="J65" s="31">
        <v>3229651.5</v>
      </c>
      <c r="K65" s="32">
        <v>0.91043804406657303</v>
      </c>
    </row>
    <row r="66" spans="1:11" x14ac:dyDescent="0.25">
      <c r="A66" s="29" t="s">
        <v>16</v>
      </c>
      <c r="B66" s="29" t="s">
        <v>125</v>
      </c>
      <c r="C66" s="29" t="s">
        <v>32</v>
      </c>
      <c r="D66" s="30" t="s">
        <v>144</v>
      </c>
      <c r="E66" s="31">
        <v>624000</v>
      </c>
      <c r="F66" s="31">
        <v>0</v>
      </c>
      <c r="G66" s="31">
        <v>0</v>
      </c>
      <c r="H66" s="31">
        <v>0</v>
      </c>
      <c r="I66" s="31">
        <v>624000</v>
      </c>
      <c r="J66" s="31">
        <v>312836.90000000002</v>
      </c>
      <c r="K66" s="32">
        <v>0.50134118589743504</v>
      </c>
    </row>
    <row r="67" spans="1:11" x14ac:dyDescent="0.25">
      <c r="A67" s="25" t="s">
        <v>16</v>
      </c>
      <c r="B67" s="25" t="s">
        <v>145</v>
      </c>
      <c r="C67" s="25"/>
      <c r="D67" s="26" t="s">
        <v>146</v>
      </c>
      <c r="E67" s="27">
        <v>93016590</v>
      </c>
      <c r="F67" s="27">
        <v>-29256668.440000001</v>
      </c>
      <c r="G67" s="27">
        <v>0</v>
      </c>
      <c r="H67" s="27">
        <v>0</v>
      </c>
      <c r="I67" s="27">
        <v>63759921.560000002</v>
      </c>
      <c r="J67" s="27">
        <v>54332870.713799998</v>
      </c>
      <c r="K67" s="28">
        <v>0.85214770320366695</v>
      </c>
    </row>
    <row r="68" spans="1:11" x14ac:dyDescent="0.25">
      <c r="A68" s="29" t="s">
        <v>16</v>
      </c>
      <c r="B68" s="29" t="s">
        <v>145</v>
      </c>
      <c r="C68" s="29" t="s">
        <v>30</v>
      </c>
      <c r="D68" s="30" t="s">
        <v>147</v>
      </c>
      <c r="E68" s="31">
        <v>23850000</v>
      </c>
      <c r="F68" s="31">
        <v>-12092880</v>
      </c>
      <c r="G68" s="31">
        <v>0</v>
      </c>
      <c r="H68" s="31">
        <v>0</v>
      </c>
      <c r="I68" s="31">
        <v>11757120</v>
      </c>
      <c r="J68" s="31">
        <v>8430030</v>
      </c>
      <c r="K68" s="32">
        <v>0.71701488119539403</v>
      </c>
    </row>
    <row r="69" spans="1:11" x14ac:dyDescent="0.25">
      <c r="A69" s="29" t="s">
        <v>16</v>
      </c>
      <c r="B69" s="29" t="s">
        <v>145</v>
      </c>
      <c r="C69" s="29" t="s">
        <v>40</v>
      </c>
      <c r="D69" s="30" t="s">
        <v>148</v>
      </c>
      <c r="E69" s="31">
        <v>11950000</v>
      </c>
      <c r="F69" s="31">
        <v>-8288000</v>
      </c>
      <c r="G69" s="31">
        <v>0</v>
      </c>
      <c r="H69" s="31">
        <v>0</v>
      </c>
      <c r="I69" s="31">
        <v>3662000</v>
      </c>
      <c r="J69" s="31">
        <v>1162000</v>
      </c>
      <c r="K69" s="32">
        <v>0.31731294374658597</v>
      </c>
    </row>
    <row r="70" spans="1:11" x14ac:dyDescent="0.25">
      <c r="A70" s="29" t="s">
        <v>16</v>
      </c>
      <c r="B70" s="29" t="s">
        <v>145</v>
      </c>
      <c r="C70" s="29" t="s">
        <v>32</v>
      </c>
      <c r="D70" s="30" t="s">
        <v>149</v>
      </c>
      <c r="E70" s="31">
        <v>140000</v>
      </c>
      <c r="F70" s="31">
        <v>0</v>
      </c>
      <c r="G70" s="31">
        <v>0</v>
      </c>
      <c r="H70" s="31">
        <v>0</v>
      </c>
      <c r="I70" s="31">
        <v>140000</v>
      </c>
      <c r="J70" s="31">
        <v>0</v>
      </c>
      <c r="K70" s="32">
        <v>0</v>
      </c>
    </row>
    <row r="71" spans="1:11" x14ac:dyDescent="0.25">
      <c r="A71" s="29" t="s">
        <v>16</v>
      </c>
      <c r="B71" s="29" t="s">
        <v>145</v>
      </c>
      <c r="C71" s="29" t="s">
        <v>34</v>
      </c>
      <c r="D71" s="30" t="s">
        <v>150</v>
      </c>
      <c r="E71" s="31">
        <v>3750000</v>
      </c>
      <c r="F71" s="31">
        <v>-2490300</v>
      </c>
      <c r="G71" s="31">
        <v>0</v>
      </c>
      <c r="H71" s="31">
        <v>0</v>
      </c>
      <c r="I71" s="31">
        <v>1259700</v>
      </c>
      <c r="J71" s="31">
        <v>1013200</v>
      </c>
      <c r="K71" s="32">
        <v>0.804318488529014</v>
      </c>
    </row>
    <row r="72" spans="1:11" x14ac:dyDescent="0.25">
      <c r="A72" s="29" t="s">
        <v>16</v>
      </c>
      <c r="B72" s="29" t="s">
        <v>145</v>
      </c>
      <c r="C72" s="29" t="s">
        <v>22</v>
      </c>
      <c r="D72" s="30" t="s">
        <v>151</v>
      </c>
      <c r="E72" s="31">
        <v>20500000</v>
      </c>
      <c r="F72" s="31">
        <v>6000000</v>
      </c>
      <c r="G72" s="31">
        <v>0</v>
      </c>
      <c r="H72" s="31">
        <v>0</v>
      </c>
      <c r="I72" s="31">
        <v>26500000</v>
      </c>
      <c r="J72" s="31">
        <v>26238345.9538</v>
      </c>
      <c r="K72" s="32">
        <v>0.99012626240754698</v>
      </c>
    </row>
    <row r="73" spans="1:11" x14ac:dyDescent="0.25">
      <c r="A73" s="29" t="s">
        <v>16</v>
      </c>
      <c r="B73" s="29" t="s">
        <v>145</v>
      </c>
      <c r="C73" s="29" t="s">
        <v>123</v>
      </c>
      <c r="D73" s="30" t="s">
        <v>152</v>
      </c>
      <c r="E73" s="31">
        <v>8235200</v>
      </c>
      <c r="F73" s="31">
        <v>-6990000</v>
      </c>
      <c r="G73" s="31">
        <v>0</v>
      </c>
      <c r="H73" s="31">
        <v>0</v>
      </c>
      <c r="I73" s="31">
        <v>1245200</v>
      </c>
      <c r="J73" s="31">
        <v>0</v>
      </c>
      <c r="K73" s="32">
        <v>0</v>
      </c>
    </row>
    <row r="74" spans="1:11" x14ac:dyDescent="0.25">
      <c r="A74" s="29" t="s">
        <v>16</v>
      </c>
      <c r="B74" s="29" t="s">
        <v>145</v>
      </c>
      <c r="C74" s="29" t="s">
        <v>125</v>
      </c>
      <c r="D74" s="30" t="s">
        <v>153</v>
      </c>
      <c r="E74" s="31">
        <v>6939750</v>
      </c>
      <c r="F74" s="31">
        <v>-1892214.54</v>
      </c>
      <c r="G74" s="31">
        <v>0</v>
      </c>
      <c r="H74" s="31">
        <v>0</v>
      </c>
      <c r="I74" s="31">
        <v>5047535.46</v>
      </c>
      <c r="J74" s="31">
        <v>3861282.66</v>
      </c>
      <c r="K74" s="32">
        <v>0.76498376100561305</v>
      </c>
    </row>
    <row r="75" spans="1:11" x14ac:dyDescent="0.25">
      <c r="A75" s="29" t="s">
        <v>16</v>
      </c>
      <c r="B75" s="29" t="s">
        <v>145</v>
      </c>
      <c r="C75" s="29" t="s">
        <v>145</v>
      </c>
      <c r="D75" s="30" t="s">
        <v>154</v>
      </c>
      <c r="E75" s="31">
        <v>14551640</v>
      </c>
      <c r="F75" s="31">
        <v>-768973.9</v>
      </c>
      <c r="G75" s="31">
        <v>0</v>
      </c>
      <c r="H75" s="31">
        <v>0</v>
      </c>
      <c r="I75" s="31">
        <v>13782666.1</v>
      </c>
      <c r="J75" s="31">
        <v>13359904.1</v>
      </c>
      <c r="K75" s="32">
        <v>0.96932654415824504</v>
      </c>
    </row>
    <row r="76" spans="1:11" x14ac:dyDescent="0.25">
      <c r="A76" s="29" t="s">
        <v>16</v>
      </c>
      <c r="B76" s="29" t="s">
        <v>145</v>
      </c>
      <c r="C76" s="29" t="s">
        <v>95</v>
      </c>
      <c r="D76" s="30" t="s">
        <v>155</v>
      </c>
      <c r="E76" s="31">
        <v>3100000</v>
      </c>
      <c r="F76" s="31">
        <v>-2734300</v>
      </c>
      <c r="G76" s="31">
        <v>0</v>
      </c>
      <c r="H76" s="31">
        <v>0</v>
      </c>
      <c r="I76" s="31">
        <v>365700</v>
      </c>
      <c r="J76" s="31">
        <v>268108</v>
      </c>
      <c r="K76" s="32">
        <v>0.73313645064260302</v>
      </c>
    </row>
    <row r="77" spans="1:11" x14ac:dyDescent="0.25">
      <c r="A77" s="25" t="s">
        <v>16</v>
      </c>
      <c r="B77" s="25" t="s">
        <v>25</v>
      </c>
      <c r="C77" s="25"/>
      <c r="D77" s="26" t="s">
        <v>156</v>
      </c>
      <c r="E77" s="27">
        <v>3275000</v>
      </c>
      <c r="F77" s="27">
        <v>300000</v>
      </c>
      <c r="G77" s="27">
        <v>0</v>
      </c>
      <c r="H77" s="27">
        <v>0</v>
      </c>
      <c r="I77" s="27">
        <v>3575000</v>
      </c>
      <c r="J77" s="27">
        <v>1608334.01</v>
      </c>
      <c r="K77" s="28">
        <v>0.44988363916083901</v>
      </c>
    </row>
    <row r="78" spans="1:11" x14ac:dyDescent="0.25">
      <c r="A78" s="29" t="s">
        <v>16</v>
      </c>
      <c r="B78" s="29" t="s">
        <v>25</v>
      </c>
      <c r="C78" s="29" t="s">
        <v>40</v>
      </c>
      <c r="D78" s="30" t="s">
        <v>228</v>
      </c>
      <c r="E78" s="31">
        <v>0</v>
      </c>
      <c r="F78" s="31">
        <v>300000</v>
      </c>
      <c r="G78" s="31">
        <v>0</v>
      </c>
      <c r="H78" s="31">
        <v>0</v>
      </c>
      <c r="I78" s="31">
        <v>300000</v>
      </c>
      <c r="J78" s="31">
        <v>258850.16</v>
      </c>
      <c r="K78" s="32">
        <v>0.86283386666666595</v>
      </c>
    </row>
    <row r="79" spans="1:11" x14ac:dyDescent="0.25">
      <c r="A79" s="29" t="s">
        <v>16</v>
      </c>
      <c r="B79" s="29" t="s">
        <v>25</v>
      </c>
      <c r="C79" s="29" t="s">
        <v>95</v>
      </c>
      <c r="D79" s="30" t="s">
        <v>157</v>
      </c>
      <c r="E79" s="31">
        <v>3275000</v>
      </c>
      <c r="F79" s="31">
        <v>0</v>
      </c>
      <c r="G79" s="31">
        <v>0</v>
      </c>
      <c r="H79" s="31">
        <v>0</v>
      </c>
      <c r="I79" s="31">
        <v>3275000</v>
      </c>
      <c r="J79" s="31">
        <v>1349483.85</v>
      </c>
      <c r="K79" s="32">
        <v>0.41205613740458003</v>
      </c>
    </row>
    <row r="80" spans="1:11" x14ac:dyDescent="0.25">
      <c r="A80" s="25" t="s">
        <v>16</v>
      </c>
      <c r="B80" s="25" t="s">
        <v>95</v>
      </c>
      <c r="C80" s="25"/>
      <c r="D80" s="26" t="s">
        <v>158</v>
      </c>
      <c r="E80" s="27">
        <v>3300000</v>
      </c>
      <c r="F80" s="27">
        <v>3600000</v>
      </c>
      <c r="G80" s="27">
        <v>0</v>
      </c>
      <c r="H80" s="27">
        <v>0</v>
      </c>
      <c r="I80" s="27">
        <v>6900000</v>
      </c>
      <c r="J80" s="27">
        <v>6102560</v>
      </c>
      <c r="K80" s="28">
        <v>0.88442898550724602</v>
      </c>
    </row>
    <row r="81" spans="1:11" x14ac:dyDescent="0.25">
      <c r="A81" s="29" t="s">
        <v>16</v>
      </c>
      <c r="B81" s="29" t="s">
        <v>95</v>
      </c>
      <c r="C81" s="29" t="s">
        <v>40</v>
      </c>
      <c r="D81" s="30" t="s">
        <v>159</v>
      </c>
      <c r="E81" s="31">
        <v>1000000</v>
      </c>
      <c r="F81" s="31">
        <v>5100000</v>
      </c>
      <c r="G81" s="31">
        <v>0</v>
      </c>
      <c r="H81" s="31">
        <v>0</v>
      </c>
      <c r="I81" s="31">
        <v>6100000</v>
      </c>
      <c r="J81" s="31">
        <v>5768960</v>
      </c>
      <c r="K81" s="32">
        <v>0.94573114754098297</v>
      </c>
    </row>
    <row r="82" spans="1:11" x14ac:dyDescent="0.25">
      <c r="A82" s="29" t="s">
        <v>16</v>
      </c>
      <c r="B82" s="29" t="s">
        <v>95</v>
      </c>
      <c r="C82" s="29" t="s">
        <v>22</v>
      </c>
      <c r="D82" s="30" t="s">
        <v>160</v>
      </c>
      <c r="E82" s="31">
        <v>2000000</v>
      </c>
      <c r="F82" s="31">
        <v>-1500000</v>
      </c>
      <c r="G82" s="31">
        <v>0</v>
      </c>
      <c r="H82" s="31">
        <v>0</v>
      </c>
      <c r="I82" s="31">
        <v>500000</v>
      </c>
      <c r="J82" s="31">
        <v>90000</v>
      </c>
      <c r="K82" s="32">
        <v>0.17999999999999899</v>
      </c>
    </row>
    <row r="83" spans="1:11" x14ac:dyDescent="0.25">
      <c r="A83" s="29" t="s">
        <v>16</v>
      </c>
      <c r="B83" s="29" t="s">
        <v>95</v>
      </c>
      <c r="C83" s="29" t="s">
        <v>95</v>
      </c>
      <c r="D83" s="30" t="s">
        <v>161</v>
      </c>
      <c r="E83" s="31">
        <v>300000</v>
      </c>
      <c r="F83" s="31">
        <v>0</v>
      </c>
      <c r="G83" s="31">
        <v>0</v>
      </c>
      <c r="H83" s="31">
        <v>0</v>
      </c>
      <c r="I83" s="31">
        <v>300000</v>
      </c>
      <c r="J83" s="31">
        <v>243600</v>
      </c>
      <c r="K83" s="32">
        <v>0.81200000000000006</v>
      </c>
    </row>
    <row r="84" spans="1:11" x14ac:dyDescent="0.25">
      <c r="A84" s="25" t="s">
        <v>28</v>
      </c>
      <c r="B84" s="25"/>
      <c r="C84" s="25"/>
      <c r="D84" s="26" t="s">
        <v>162</v>
      </c>
      <c r="E84" s="27">
        <v>137277040.94999999</v>
      </c>
      <c r="F84" s="27">
        <v>18206202.710000001</v>
      </c>
      <c r="G84" s="27">
        <v>0</v>
      </c>
      <c r="H84" s="27">
        <v>1534500</v>
      </c>
      <c r="I84" s="27">
        <v>157017743.66</v>
      </c>
      <c r="J84" s="27">
        <v>144142886.08790001</v>
      </c>
      <c r="K84" s="28">
        <v>0.91800380471662602</v>
      </c>
    </row>
    <row r="85" spans="1:11" x14ac:dyDescent="0.25">
      <c r="A85" s="25" t="s">
        <v>28</v>
      </c>
      <c r="B85" s="25" t="s">
        <v>30</v>
      </c>
      <c r="C85" s="25"/>
      <c r="D85" s="26" t="s">
        <v>163</v>
      </c>
      <c r="E85" s="27">
        <v>69880402</v>
      </c>
      <c r="F85" s="27">
        <v>9365684.6099999994</v>
      </c>
      <c r="G85" s="27">
        <v>0</v>
      </c>
      <c r="H85" s="27">
        <v>0</v>
      </c>
      <c r="I85" s="27">
        <v>79246086.609999999</v>
      </c>
      <c r="J85" s="27">
        <v>74685977.209999993</v>
      </c>
      <c r="K85" s="28">
        <v>0.94245634585790905</v>
      </c>
    </row>
    <row r="86" spans="1:11" x14ac:dyDescent="0.25">
      <c r="A86" s="29" t="s">
        <v>28</v>
      </c>
      <c r="B86" s="29" t="s">
        <v>30</v>
      </c>
      <c r="C86" s="29" t="s">
        <v>30</v>
      </c>
      <c r="D86" s="30" t="s">
        <v>164</v>
      </c>
      <c r="E86" s="31">
        <v>55094882</v>
      </c>
      <c r="F86" s="31">
        <v>10012000</v>
      </c>
      <c r="G86" s="31">
        <v>0</v>
      </c>
      <c r="H86" s="31">
        <v>0</v>
      </c>
      <c r="I86" s="31">
        <v>65106882</v>
      </c>
      <c r="J86" s="31">
        <v>62840800</v>
      </c>
      <c r="K86" s="32">
        <v>0.96519443213391698</v>
      </c>
    </row>
    <row r="87" spans="1:11" x14ac:dyDescent="0.25">
      <c r="A87" s="29" t="s">
        <v>28</v>
      </c>
      <c r="B87" s="29" t="s">
        <v>30</v>
      </c>
      <c r="C87" s="29" t="s">
        <v>40</v>
      </c>
      <c r="D87" s="30" t="s">
        <v>165</v>
      </c>
      <c r="E87" s="31">
        <v>1545000</v>
      </c>
      <c r="F87" s="31">
        <v>-67819.199999999997</v>
      </c>
      <c r="G87" s="31">
        <v>0</v>
      </c>
      <c r="H87" s="31">
        <v>0</v>
      </c>
      <c r="I87" s="31">
        <v>1477180.8</v>
      </c>
      <c r="J87" s="31">
        <v>1274228.8</v>
      </c>
      <c r="K87" s="32">
        <v>0.86260855813993698</v>
      </c>
    </row>
    <row r="88" spans="1:11" x14ac:dyDescent="0.25">
      <c r="A88" s="29" t="s">
        <v>28</v>
      </c>
      <c r="B88" s="29" t="s">
        <v>30</v>
      </c>
      <c r="C88" s="29" t="s">
        <v>32</v>
      </c>
      <c r="D88" s="30" t="s">
        <v>166</v>
      </c>
      <c r="E88" s="31">
        <v>175000</v>
      </c>
      <c r="F88" s="31">
        <v>-116120</v>
      </c>
      <c r="G88" s="31">
        <v>0</v>
      </c>
      <c r="H88" s="31">
        <v>0</v>
      </c>
      <c r="I88" s="31">
        <v>58880</v>
      </c>
      <c r="J88" s="31">
        <v>48130</v>
      </c>
      <c r="K88" s="32">
        <v>0.81742527173913004</v>
      </c>
    </row>
    <row r="89" spans="1:11" x14ac:dyDescent="0.25">
      <c r="A89" s="29" t="s">
        <v>28</v>
      </c>
      <c r="B89" s="29" t="s">
        <v>30</v>
      </c>
      <c r="C89" s="29" t="s">
        <v>34</v>
      </c>
      <c r="D89" s="30" t="s">
        <v>167</v>
      </c>
      <c r="E89" s="31">
        <v>11820520</v>
      </c>
      <c r="F89" s="31">
        <v>-471585</v>
      </c>
      <c r="G89" s="31">
        <v>0</v>
      </c>
      <c r="H89" s="31">
        <v>0</v>
      </c>
      <c r="I89" s="31">
        <v>11348935</v>
      </c>
      <c r="J89" s="31">
        <v>9428474.3399999999</v>
      </c>
      <c r="K89" s="32">
        <v>0.83078053931932805</v>
      </c>
    </row>
    <row r="90" spans="1:11" x14ac:dyDescent="0.25">
      <c r="A90" s="29" t="s">
        <v>28</v>
      </c>
      <c r="B90" s="29" t="s">
        <v>30</v>
      </c>
      <c r="C90" s="29" t="s">
        <v>95</v>
      </c>
      <c r="D90" s="30" t="s">
        <v>168</v>
      </c>
      <c r="E90" s="31">
        <v>1245000</v>
      </c>
      <c r="F90" s="31">
        <v>9208.81</v>
      </c>
      <c r="G90" s="31">
        <v>0</v>
      </c>
      <c r="H90" s="31">
        <v>0</v>
      </c>
      <c r="I90" s="31">
        <v>1254208.81</v>
      </c>
      <c r="J90" s="31">
        <v>1094344.07</v>
      </c>
      <c r="K90" s="32">
        <v>0.872537380757196</v>
      </c>
    </row>
    <row r="91" spans="1:11" x14ac:dyDescent="0.25">
      <c r="A91" s="25" t="s">
        <v>28</v>
      </c>
      <c r="B91" s="25" t="s">
        <v>40</v>
      </c>
      <c r="C91" s="25"/>
      <c r="D91" s="26" t="s">
        <v>169</v>
      </c>
      <c r="E91" s="27">
        <v>12125640.380000001</v>
      </c>
      <c r="F91" s="27">
        <v>6000000</v>
      </c>
      <c r="G91" s="27">
        <v>0</v>
      </c>
      <c r="H91" s="27">
        <v>0</v>
      </c>
      <c r="I91" s="27">
        <v>18125640.379999999</v>
      </c>
      <c r="J91" s="27">
        <v>16190663.98</v>
      </c>
      <c r="K91" s="28">
        <v>0.89324645312200501</v>
      </c>
    </row>
    <row r="92" spans="1:11" x14ac:dyDescent="0.25">
      <c r="A92" s="29" t="s">
        <v>28</v>
      </c>
      <c r="B92" s="29" t="s">
        <v>40</v>
      </c>
      <c r="C92" s="29" t="s">
        <v>30</v>
      </c>
      <c r="D92" s="30" t="s">
        <v>170</v>
      </c>
      <c r="E92" s="31">
        <v>981294.38</v>
      </c>
      <c r="F92" s="31">
        <v>0</v>
      </c>
      <c r="G92" s="31">
        <v>0</v>
      </c>
      <c r="H92" s="31">
        <v>0</v>
      </c>
      <c r="I92" s="31">
        <v>981294.38</v>
      </c>
      <c r="J92" s="31">
        <v>0</v>
      </c>
      <c r="K92" s="32">
        <v>0</v>
      </c>
    </row>
    <row r="93" spans="1:11" x14ac:dyDescent="0.25">
      <c r="A93" s="29" t="s">
        <v>28</v>
      </c>
      <c r="B93" s="29" t="s">
        <v>40</v>
      </c>
      <c r="C93" s="29" t="s">
        <v>32</v>
      </c>
      <c r="D93" s="30" t="s">
        <v>171</v>
      </c>
      <c r="E93" s="31">
        <v>2344346</v>
      </c>
      <c r="F93" s="31">
        <v>0</v>
      </c>
      <c r="G93" s="31">
        <v>0</v>
      </c>
      <c r="H93" s="31">
        <v>0</v>
      </c>
      <c r="I93" s="31">
        <v>2344346</v>
      </c>
      <c r="J93" s="31">
        <v>1422718.48</v>
      </c>
      <c r="K93" s="32">
        <v>0.60687222790492501</v>
      </c>
    </row>
    <row r="94" spans="1:11" x14ac:dyDescent="0.25">
      <c r="A94" s="29" t="s">
        <v>28</v>
      </c>
      <c r="B94" s="29" t="s">
        <v>40</v>
      </c>
      <c r="C94" s="29" t="s">
        <v>34</v>
      </c>
      <c r="D94" s="30" t="s">
        <v>172</v>
      </c>
      <c r="E94" s="31">
        <v>8800000</v>
      </c>
      <c r="F94" s="31">
        <v>6000000</v>
      </c>
      <c r="G94" s="31">
        <v>0</v>
      </c>
      <c r="H94" s="31">
        <v>0</v>
      </c>
      <c r="I94" s="31">
        <v>14800000</v>
      </c>
      <c r="J94" s="31">
        <v>14767945.5</v>
      </c>
      <c r="K94" s="32">
        <v>0.99783415540540499</v>
      </c>
    </row>
    <row r="95" spans="1:11" x14ac:dyDescent="0.25">
      <c r="A95" s="25" t="s">
        <v>28</v>
      </c>
      <c r="B95" s="25" t="s">
        <v>32</v>
      </c>
      <c r="C95" s="25"/>
      <c r="D95" s="26" t="s">
        <v>173</v>
      </c>
      <c r="E95" s="27">
        <v>5494904</v>
      </c>
      <c r="F95" s="27">
        <v>7494463</v>
      </c>
      <c r="G95" s="27">
        <v>0</v>
      </c>
      <c r="H95" s="27">
        <v>1534500</v>
      </c>
      <c r="I95" s="27">
        <v>14523867</v>
      </c>
      <c r="J95" s="27">
        <v>11887136.2645</v>
      </c>
      <c r="K95" s="28">
        <v>0.81845532353745698</v>
      </c>
    </row>
    <row r="96" spans="1:11" x14ac:dyDescent="0.25">
      <c r="A96" s="29" t="s">
        <v>28</v>
      </c>
      <c r="B96" s="29" t="s">
        <v>32</v>
      </c>
      <c r="C96" s="29" t="s">
        <v>30</v>
      </c>
      <c r="D96" s="30" t="s">
        <v>174</v>
      </c>
      <c r="E96" s="31">
        <v>1226500</v>
      </c>
      <c r="F96" s="31">
        <v>3489023</v>
      </c>
      <c r="G96" s="31">
        <v>0</v>
      </c>
      <c r="H96" s="31">
        <v>0</v>
      </c>
      <c r="I96" s="31">
        <v>4715523</v>
      </c>
      <c r="J96" s="31">
        <v>4616070.0073999995</v>
      </c>
      <c r="K96" s="32">
        <v>0.97890944597237595</v>
      </c>
    </row>
    <row r="97" spans="1:11" x14ac:dyDescent="0.25">
      <c r="A97" s="29" t="s">
        <v>28</v>
      </c>
      <c r="B97" s="29" t="s">
        <v>32</v>
      </c>
      <c r="C97" s="29" t="s">
        <v>40</v>
      </c>
      <c r="D97" s="30" t="s">
        <v>175</v>
      </c>
      <c r="E97" s="31">
        <v>376500</v>
      </c>
      <c r="F97" s="31">
        <v>1050000</v>
      </c>
      <c r="G97" s="31">
        <v>0</v>
      </c>
      <c r="H97" s="31">
        <v>0</v>
      </c>
      <c r="I97" s="31">
        <v>1426500</v>
      </c>
      <c r="J97" s="31">
        <v>1178461.8700000001</v>
      </c>
      <c r="K97" s="32">
        <v>0.82612118471784002</v>
      </c>
    </row>
    <row r="98" spans="1:11" x14ac:dyDescent="0.25">
      <c r="A98" s="29" t="s">
        <v>28</v>
      </c>
      <c r="B98" s="29" t="s">
        <v>32</v>
      </c>
      <c r="C98" s="29" t="s">
        <v>32</v>
      </c>
      <c r="D98" s="30" t="s">
        <v>176</v>
      </c>
      <c r="E98" s="31">
        <v>276500</v>
      </c>
      <c r="F98" s="31">
        <v>145000</v>
      </c>
      <c r="G98" s="31">
        <v>0</v>
      </c>
      <c r="H98" s="31">
        <v>0</v>
      </c>
      <c r="I98" s="31">
        <v>421500</v>
      </c>
      <c r="J98" s="31">
        <v>276858.44</v>
      </c>
      <c r="K98" s="32">
        <v>0.65684090154211106</v>
      </c>
    </row>
    <row r="99" spans="1:11" x14ac:dyDescent="0.25">
      <c r="A99" s="29" t="s">
        <v>28</v>
      </c>
      <c r="B99" s="29" t="s">
        <v>32</v>
      </c>
      <c r="C99" s="29" t="s">
        <v>34</v>
      </c>
      <c r="D99" s="30" t="s">
        <v>177</v>
      </c>
      <c r="E99" s="31">
        <v>1879904</v>
      </c>
      <c r="F99" s="31">
        <v>1271260</v>
      </c>
      <c r="G99" s="31">
        <v>0</v>
      </c>
      <c r="H99" s="31">
        <v>1534500</v>
      </c>
      <c r="I99" s="31">
        <v>4685664</v>
      </c>
      <c r="J99" s="31">
        <v>3767994.9084999999</v>
      </c>
      <c r="K99" s="32">
        <v>0.80415388480693395</v>
      </c>
    </row>
    <row r="100" spans="1:11" x14ac:dyDescent="0.25">
      <c r="A100" s="29" t="s">
        <v>28</v>
      </c>
      <c r="B100" s="29" t="s">
        <v>32</v>
      </c>
      <c r="C100" s="29" t="s">
        <v>22</v>
      </c>
      <c r="D100" s="30" t="s">
        <v>178</v>
      </c>
      <c r="E100" s="31">
        <v>60000</v>
      </c>
      <c r="F100" s="31">
        <v>250000</v>
      </c>
      <c r="G100" s="31">
        <v>0</v>
      </c>
      <c r="H100" s="31">
        <v>0</v>
      </c>
      <c r="I100" s="31">
        <v>310000</v>
      </c>
      <c r="J100" s="31">
        <v>249850</v>
      </c>
      <c r="K100" s="32">
        <v>0.80596774193548304</v>
      </c>
    </row>
    <row r="101" spans="1:11" x14ac:dyDescent="0.25">
      <c r="A101" s="29" t="s">
        <v>28</v>
      </c>
      <c r="B101" s="29" t="s">
        <v>32</v>
      </c>
      <c r="C101" s="29" t="s">
        <v>123</v>
      </c>
      <c r="D101" s="30" t="s">
        <v>179</v>
      </c>
      <c r="E101" s="31">
        <v>479000</v>
      </c>
      <c r="F101" s="31">
        <v>1382180</v>
      </c>
      <c r="G101" s="31">
        <v>0</v>
      </c>
      <c r="H101" s="31">
        <v>0</v>
      </c>
      <c r="I101" s="31">
        <v>1861180</v>
      </c>
      <c r="J101" s="31">
        <v>1254962.1285999999</v>
      </c>
      <c r="K101" s="32">
        <v>0.67428305086020601</v>
      </c>
    </row>
    <row r="102" spans="1:11" x14ac:dyDescent="0.25">
      <c r="A102" s="29" t="s">
        <v>28</v>
      </c>
      <c r="B102" s="29" t="s">
        <v>32</v>
      </c>
      <c r="C102" s="29" t="s">
        <v>95</v>
      </c>
      <c r="D102" s="30" t="s">
        <v>180</v>
      </c>
      <c r="E102" s="31">
        <v>1196500</v>
      </c>
      <c r="F102" s="31">
        <v>-93000</v>
      </c>
      <c r="G102" s="31">
        <v>0</v>
      </c>
      <c r="H102" s="31">
        <v>0</v>
      </c>
      <c r="I102" s="31">
        <v>1103500</v>
      </c>
      <c r="J102" s="31">
        <v>542938.91</v>
      </c>
      <c r="K102" s="32">
        <v>0.49201532396918801</v>
      </c>
    </row>
    <row r="103" spans="1:11" x14ac:dyDescent="0.25">
      <c r="A103" s="25" t="s">
        <v>28</v>
      </c>
      <c r="B103" s="25" t="s">
        <v>34</v>
      </c>
      <c r="C103" s="25"/>
      <c r="D103" s="26" t="s">
        <v>181</v>
      </c>
      <c r="E103" s="27">
        <v>19626805.620000001</v>
      </c>
      <c r="F103" s="27">
        <v>-9362400</v>
      </c>
      <c r="G103" s="27">
        <v>0</v>
      </c>
      <c r="H103" s="27">
        <v>0</v>
      </c>
      <c r="I103" s="27">
        <v>10264405.619999999</v>
      </c>
      <c r="J103" s="27">
        <v>8068680.9479999999</v>
      </c>
      <c r="K103" s="28">
        <v>0.78608360256908805</v>
      </c>
    </row>
    <row r="104" spans="1:11" x14ac:dyDescent="0.25">
      <c r="A104" s="29" t="s">
        <v>28</v>
      </c>
      <c r="B104" s="29" t="s">
        <v>34</v>
      </c>
      <c r="C104" s="29" t="s">
        <v>30</v>
      </c>
      <c r="D104" s="30" t="s">
        <v>182</v>
      </c>
      <c r="E104" s="31">
        <v>1095000</v>
      </c>
      <c r="F104" s="31">
        <v>-187400</v>
      </c>
      <c r="G104" s="31">
        <v>0</v>
      </c>
      <c r="H104" s="31">
        <v>0</v>
      </c>
      <c r="I104" s="31">
        <v>907600</v>
      </c>
      <c r="J104" s="31">
        <v>732004.74</v>
      </c>
      <c r="K104" s="32">
        <v>0.80652791978845295</v>
      </c>
    </row>
    <row r="105" spans="1:11" x14ac:dyDescent="0.25">
      <c r="A105" s="29" t="s">
        <v>28</v>
      </c>
      <c r="B105" s="29" t="s">
        <v>34</v>
      </c>
      <c r="C105" s="29" t="s">
        <v>40</v>
      </c>
      <c r="D105" s="30" t="s">
        <v>183</v>
      </c>
      <c r="E105" s="31">
        <v>18531805.620000001</v>
      </c>
      <c r="F105" s="31">
        <v>-9175000</v>
      </c>
      <c r="G105" s="31">
        <v>0</v>
      </c>
      <c r="H105" s="31">
        <v>0</v>
      </c>
      <c r="I105" s="31">
        <v>9356805.6199999992</v>
      </c>
      <c r="J105" s="31">
        <v>7336676.2079999996</v>
      </c>
      <c r="K105" s="32">
        <v>0.78410052596561197</v>
      </c>
    </row>
    <row r="106" spans="1:11" x14ac:dyDescent="0.25">
      <c r="A106" s="25" t="s">
        <v>28</v>
      </c>
      <c r="B106" s="25" t="s">
        <v>22</v>
      </c>
      <c r="C106" s="25"/>
      <c r="D106" s="26" t="s">
        <v>184</v>
      </c>
      <c r="E106" s="27">
        <v>10000000</v>
      </c>
      <c r="F106" s="27">
        <v>0</v>
      </c>
      <c r="G106" s="27">
        <v>0</v>
      </c>
      <c r="H106" s="27">
        <v>0</v>
      </c>
      <c r="I106" s="27">
        <v>10000000</v>
      </c>
      <c r="J106" s="27">
        <v>9707130</v>
      </c>
      <c r="K106" s="28">
        <v>0.97071300000000005</v>
      </c>
    </row>
    <row r="107" spans="1:11" x14ac:dyDescent="0.25">
      <c r="A107" s="29" t="s">
        <v>28</v>
      </c>
      <c r="B107" s="29" t="s">
        <v>22</v>
      </c>
      <c r="C107" s="29" t="s">
        <v>95</v>
      </c>
      <c r="D107" s="30" t="s">
        <v>185</v>
      </c>
      <c r="E107" s="31">
        <v>10000000</v>
      </c>
      <c r="F107" s="31">
        <v>0</v>
      </c>
      <c r="G107" s="31">
        <v>0</v>
      </c>
      <c r="H107" s="31">
        <v>0</v>
      </c>
      <c r="I107" s="31">
        <v>10000000</v>
      </c>
      <c r="J107" s="31">
        <v>9707130</v>
      </c>
      <c r="K107" s="32">
        <v>0.97071300000000005</v>
      </c>
    </row>
    <row r="108" spans="1:11" x14ac:dyDescent="0.25">
      <c r="A108" s="25" t="s">
        <v>28</v>
      </c>
      <c r="B108" s="25" t="s">
        <v>95</v>
      </c>
      <c r="C108" s="25"/>
      <c r="D108" s="26" t="s">
        <v>186</v>
      </c>
      <c r="E108" s="27">
        <v>20149288.949999999</v>
      </c>
      <c r="F108" s="27">
        <v>4708455.0999999996</v>
      </c>
      <c r="G108" s="27">
        <v>0</v>
      </c>
      <c r="H108" s="27">
        <v>0</v>
      </c>
      <c r="I108" s="27">
        <v>24857744.050000001</v>
      </c>
      <c r="J108" s="27">
        <v>23603297.685400002</v>
      </c>
      <c r="K108" s="28">
        <v>0.94953498748411103</v>
      </c>
    </row>
    <row r="109" spans="1:11" x14ac:dyDescent="0.25">
      <c r="A109" s="29" t="s">
        <v>28</v>
      </c>
      <c r="B109" s="29" t="s">
        <v>95</v>
      </c>
      <c r="C109" s="29" t="s">
        <v>30</v>
      </c>
      <c r="D109" s="30" t="s">
        <v>187</v>
      </c>
      <c r="E109" s="31">
        <v>4772800</v>
      </c>
      <c r="F109" s="31">
        <v>-148476.84</v>
      </c>
      <c r="G109" s="31">
        <v>0</v>
      </c>
      <c r="H109" s="31">
        <v>0</v>
      </c>
      <c r="I109" s="31">
        <v>4624323.16</v>
      </c>
      <c r="J109" s="31">
        <v>4297227.5599999996</v>
      </c>
      <c r="K109" s="32">
        <v>0.92926627558615504</v>
      </c>
    </row>
    <row r="110" spans="1:11" x14ac:dyDescent="0.25">
      <c r="A110" s="29" t="s">
        <v>28</v>
      </c>
      <c r="B110" s="29" t="s">
        <v>95</v>
      </c>
      <c r="C110" s="29" t="s">
        <v>40</v>
      </c>
      <c r="D110" s="30" t="s">
        <v>188</v>
      </c>
      <c r="E110" s="31">
        <v>75000</v>
      </c>
      <c r="F110" s="31">
        <v>30000</v>
      </c>
      <c r="G110" s="31">
        <v>0</v>
      </c>
      <c r="H110" s="31">
        <v>0</v>
      </c>
      <c r="I110" s="31">
        <v>105000</v>
      </c>
      <c r="J110" s="31">
        <v>10516.5</v>
      </c>
      <c r="K110" s="32">
        <v>0.100157142857142</v>
      </c>
    </row>
    <row r="111" spans="1:11" x14ac:dyDescent="0.25">
      <c r="A111" s="29" t="s">
        <v>28</v>
      </c>
      <c r="B111" s="29" t="s">
        <v>95</v>
      </c>
      <c r="C111" s="29" t="s">
        <v>32</v>
      </c>
      <c r="D111" s="30" t="s">
        <v>189</v>
      </c>
      <c r="E111" s="31">
        <v>9073935.6400000006</v>
      </c>
      <c r="F111" s="31">
        <v>4118811.94</v>
      </c>
      <c r="G111" s="31">
        <v>0</v>
      </c>
      <c r="H111" s="31">
        <v>0</v>
      </c>
      <c r="I111" s="31">
        <v>13192747.58</v>
      </c>
      <c r="J111" s="31">
        <v>12830954.130000001</v>
      </c>
      <c r="K111" s="32">
        <v>0.97257633803678001</v>
      </c>
    </row>
    <row r="112" spans="1:11" x14ac:dyDescent="0.25">
      <c r="A112" s="29" t="s">
        <v>28</v>
      </c>
      <c r="B112" s="29" t="s">
        <v>95</v>
      </c>
      <c r="C112" s="29" t="s">
        <v>34</v>
      </c>
      <c r="D112" s="30" t="s">
        <v>190</v>
      </c>
      <c r="E112" s="31">
        <v>1800000</v>
      </c>
      <c r="F112" s="31">
        <v>293000</v>
      </c>
      <c r="G112" s="31">
        <v>0</v>
      </c>
      <c r="H112" s="31">
        <v>0</v>
      </c>
      <c r="I112" s="31">
        <v>2093000</v>
      </c>
      <c r="J112" s="31">
        <v>1887543.6954000001</v>
      </c>
      <c r="K112" s="32">
        <v>0.90183645265169599</v>
      </c>
    </row>
    <row r="113" spans="1:11" x14ac:dyDescent="0.25">
      <c r="A113" s="29" t="s">
        <v>28</v>
      </c>
      <c r="B113" s="29" t="s">
        <v>95</v>
      </c>
      <c r="C113" s="29" t="s">
        <v>22</v>
      </c>
      <c r="D113" s="30" t="s">
        <v>191</v>
      </c>
      <c r="E113" s="31">
        <v>3520000</v>
      </c>
      <c r="F113" s="31">
        <v>200000</v>
      </c>
      <c r="G113" s="31">
        <v>0</v>
      </c>
      <c r="H113" s="31">
        <v>0</v>
      </c>
      <c r="I113" s="31">
        <v>3720000</v>
      </c>
      <c r="J113" s="31">
        <v>3713205.52</v>
      </c>
      <c r="K113" s="32">
        <v>0.99817352688172001</v>
      </c>
    </row>
    <row r="114" spans="1:11" x14ac:dyDescent="0.25">
      <c r="A114" s="29" t="s">
        <v>28</v>
      </c>
      <c r="B114" s="29" t="s">
        <v>95</v>
      </c>
      <c r="C114" s="29" t="s">
        <v>123</v>
      </c>
      <c r="D114" s="30" t="s">
        <v>192</v>
      </c>
      <c r="E114" s="31">
        <v>190000</v>
      </c>
      <c r="F114" s="31">
        <v>-40000</v>
      </c>
      <c r="G114" s="31">
        <v>0</v>
      </c>
      <c r="H114" s="31">
        <v>0</v>
      </c>
      <c r="I114" s="31">
        <v>150000</v>
      </c>
      <c r="J114" s="31">
        <v>123537.64</v>
      </c>
      <c r="K114" s="32">
        <v>0.82358426666666595</v>
      </c>
    </row>
    <row r="115" spans="1:11" x14ac:dyDescent="0.25">
      <c r="A115" s="29" t="s">
        <v>28</v>
      </c>
      <c r="B115" s="29" t="s">
        <v>95</v>
      </c>
      <c r="C115" s="29" t="s">
        <v>125</v>
      </c>
      <c r="D115" s="30" t="s">
        <v>193</v>
      </c>
      <c r="E115" s="31">
        <v>152553.31</v>
      </c>
      <c r="F115" s="31">
        <v>0</v>
      </c>
      <c r="G115" s="31">
        <v>0</v>
      </c>
      <c r="H115" s="31">
        <v>0</v>
      </c>
      <c r="I115" s="31">
        <v>152553.31</v>
      </c>
      <c r="J115" s="31">
        <v>124680.28</v>
      </c>
      <c r="K115" s="32">
        <v>0.81728990344424501</v>
      </c>
    </row>
    <row r="116" spans="1:11" x14ac:dyDescent="0.25">
      <c r="A116" s="29" t="s">
        <v>28</v>
      </c>
      <c r="B116" s="29" t="s">
        <v>95</v>
      </c>
      <c r="C116" s="29" t="s">
        <v>95</v>
      </c>
      <c r="D116" s="30" t="s">
        <v>194</v>
      </c>
      <c r="E116" s="31">
        <v>565000</v>
      </c>
      <c r="F116" s="31">
        <v>255120</v>
      </c>
      <c r="G116" s="31">
        <v>0</v>
      </c>
      <c r="H116" s="31">
        <v>0</v>
      </c>
      <c r="I116" s="31">
        <v>820120</v>
      </c>
      <c r="J116" s="31">
        <v>615632.36</v>
      </c>
      <c r="K116" s="32">
        <v>0.75066131785592305</v>
      </c>
    </row>
    <row r="117" spans="1:11" x14ac:dyDescent="0.25">
      <c r="A117" s="25" t="s">
        <v>18</v>
      </c>
      <c r="B117" s="25"/>
      <c r="C117" s="25"/>
      <c r="D117" s="26" t="s">
        <v>195</v>
      </c>
      <c r="E117" s="27">
        <v>2000000</v>
      </c>
      <c r="F117" s="27">
        <v>0</v>
      </c>
      <c r="G117" s="27">
        <v>0</v>
      </c>
      <c r="H117" s="27">
        <v>0</v>
      </c>
      <c r="I117" s="27">
        <v>2000000</v>
      </c>
      <c r="J117" s="27">
        <v>326700</v>
      </c>
      <c r="K117" s="28">
        <v>0.16335</v>
      </c>
    </row>
    <row r="118" spans="1:11" x14ac:dyDescent="0.25">
      <c r="A118" s="25" t="s">
        <v>18</v>
      </c>
      <c r="B118" s="25" t="s">
        <v>34</v>
      </c>
      <c r="C118" s="25"/>
      <c r="D118" s="26" t="s">
        <v>196</v>
      </c>
      <c r="E118" s="27">
        <v>2000000</v>
      </c>
      <c r="F118" s="27">
        <v>0</v>
      </c>
      <c r="G118" s="27">
        <v>0</v>
      </c>
      <c r="H118" s="27">
        <v>0</v>
      </c>
      <c r="I118" s="27">
        <v>2000000</v>
      </c>
      <c r="J118" s="27">
        <v>326700</v>
      </c>
      <c r="K118" s="28">
        <v>0.16335</v>
      </c>
    </row>
    <row r="119" spans="1:11" x14ac:dyDescent="0.25">
      <c r="A119" s="29" t="s">
        <v>18</v>
      </c>
      <c r="B119" s="29" t="s">
        <v>34</v>
      </c>
      <c r="C119" s="29" t="s">
        <v>22</v>
      </c>
      <c r="D119" s="30" t="s">
        <v>48</v>
      </c>
      <c r="E119" s="31">
        <v>2000000</v>
      </c>
      <c r="F119" s="31">
        <v>0</v>
      </c>
      <c r="G119" s="31">
        <v>0</v>
      </c>
      <c r="H119" s="31">
        <v>0</v>
      </c>
      <c r="I119" s="31">
        <v>2000000</v>
      </c>
      <c r="J119" s="31">
        <v>326700</v>
      </c>
      <c r="K119" s="32">
        <v>0.16335</v>
      </c>
    </row>
    <row r="120" spans="1:11" x14ac:dyDescent="0.25">
      <c r="A120" s="25" t="s">
        <v>197</v>
      </c>
      <c r="B120" s="25"/>
      <c r="C120" s="25"/>
      <c r="D120" s="26" t="s">
        <v>198</v>
      </c>
      <c r="E120" s="27">
        <v>89470000</v>
      </c>
      <c r="F120" s="27">
        <v>38139973.770000003</v>
      </c>
      <c r="G120" s="27">
        <v>0</v>
      </c>
      <c r="H120" s="27">
        <v>195526346</v>
      </c>
      <c r="I120" s="27">
        <v>323136319.76999998</v>
      </c>
      <c r="J120" s="27">
        <v>258290307.78130001</v>
      </c>
      <c r="K120" s="28">
        <v>0.79932304720541503</v>
      </c>
    </row>
    <row r="121" spans="1:11" x14ac:dyDescent="0.25">
      <c r="A121" s="25" t="s">
        <v>197</v>
      </c>
      <c r="B121" s="25" t="s">
        <v>30</v>
      </c>
      <c r="C121" s="25"/>
      <c r="D121" s="26" t="s">
        <v>199</v>
      </c>
      <c r="E121" s="27">
        <v>16470000</v>
      </c>
      <c r="F121" s="27">
        <v>24339973.77</v>
      </c>
      <c r="G121" s="27">
        <v>0</v>
      </c>
      <c r="H121" s="27">
        <v>113777646</v>
      </c>
      <c r="I121" s="27">
        <v>154587619.77000001</v>
      </c>
      <c r="J121" s="27">
        <v>102391742.3733</v>
      </c>
      <c r="K121" s="28">
        <v>0.66235409100444997</v>
      </c>
    </row>
    <row r="122" spans="1:11" x14ac:dyDescent="0.25">
      <c r="A122" s="29" t="s">
        <v>197</v>
      </c>
      <c r="B122" s="29" t="s">
        <v>30</v>
      </c>
      <c r="C122" s="29" t="s">
        <v>30</v>
      </c>
      <c r="D122" s="30" t="s">
        <v>200</v>
      </c>
      <c r="E122" s="31">
        <v>2000000</v>
      </c>
      <c r="F122" s="31">
        <v>1150000</v>
      </c>
      <c r="G122" s="31">
        <v>0</v>
      </c>
      <c r="H122" s="31">
        <v>17625000</v>
      </c>
      <c r="I122" s="31">
        <v>20775000</v>
      </c>
      <c r="J122" s="31">
        <v>19318635.02</v>
      </c>
      <c r="K122" s="32">
        <v>0.92989819590854295</v>
      </c>
    </row>
    <row r="123" spans="1:11" x14ac:dyDescent="0.25">
      <c r="A123" s="29" t="s">
        <v>197</v>
      </c>
      <c r="B123" s="29" t="s">
        <v>30</v>
      </c>
      <c r="C123" s="29" t="s">
        <v>40</v>
      </c>
      <c r="D123" s="30" t="s">
        <v>201</v>
      </c>
      <c r="E123" s="31">
        <v>0</v>
      </c>
      <c r="F123" s="31">
        <v>-400000</v>
      </c>
      <c r="G123" s="31">
        <v>0</v>
      </c>
      <c r="H123" s="31">
        <v>10000000</v>
      </c>
      <c r="I123" s="31">
        <v>9600000</v>
      </c>
      <c r="J123" s="31">
        <v>9100000</v>
      </c>
      <c r="K123" s="32">
        <v>0.94791666666666596</v>
      </c>
    </row>
    <row r="124" spans="1:11" x14ac:dyDescent="0.25">
      <c r="A124" s="29" t="s">
        <v>197</v>
      </c>
      <c r="B124" s="29" t="s">
        <v>30</v>
      </c>
      <c r="C124" s="29" t="s">
        <v>32</v>
      </c>
      <c r="D124" s="30" t="s">
        <v>202</v>
      </c>
      <c r="E124" s="31">
        <v>1600000</v>
      </c>
      <c r="F124" s="31">
        <v>10862986.699999999</v>
      </c>
      <c r="G124" s="31">
        <v>0</v>
      </c>
      <c r="H124" s="31">
        <v>605000</v>
      </c>
      <c r="I124" s="31">
        <v>13067986.699999999</v>
      </c>
      <c r="J124" s="31">
        <v>12746552.834899999</v>
      </c>
      <c r="K124" s="32">
        <v>0.97540295437398905</v>
      </c>
    </row>
    <row r="125" spans="1:11" x14ac:dyDescent="0.25">
      <c r="A125" s="29" t="s">
        <v>197</v>
      </c>
      <c r="B125" s="29" t="s">
        <v>30</v>
      </c>
      <c r="C125" s="29" t="s">
        <v>34</v>
      </c>
      <c r="D125" s="30" t="s">
        <v>203</v>
      </c>
      <c r="E125" s="31">
        <v>4120000</v>
      </c>
      <c r="F125" s="31">
        <v>4870000</v>
      </c>
      <c r="G125" s="31">
        <v>0</v>
      </c>
      <c r="H125" s="31">
        <v>15000000</v>
      </c>
      <c r="I125" s="31">
        <v>23990000</v>
      </c>
      <c r="J125" s="31">
        <v>20802884.68</v>
      </c>
      <c r="K125" s="32">
        <v>0.86714817340558503</v>
      </c>
    </row>
    <row r="126" spans="1:11" x14ac:dyDescent="0.25">
      <c r="A126" s="29" t="s">
        <v>197</v>
      </c>
      <c r="B126" s="29" t="s">
        <v>30</v>
      </c>
      <c r="C126" s="29" t="s">
        <v>22</v>
      </c>
      <c r="D126" s="30" t="s">
        <v>204</v>
      </c>
      <c r="E126" s="31">
        <v>5750000</v>
      </c>
      <c r="F126" s="31">
        <v>9988744</v>
      </c>
      <c r="G126" s="31">
        <v>0</v>
      </c>
      <c r="H126" s="31">
        <v>1188000</v>
      </c>
      <c r="I126" s="31">
        <v>16926744</v>
      </c>
      <c r="J126" s="31">
        <v>13567066.7184</v>
      </c>
      <c r="K126" s="32">
        <v>0.80151662472120999</v>
      </c>
    </row>
    <row r="127" spans="1:11" x14ac:dyDescent="0.25">
      <c r="A127" s="29" t="s">
        <v>197</v>
      </c>
      <c r="B127" s="29" t="s">
        <v>30</v>
      </c>
      <c r="C127" s="29" t="s">
        <v>123</v>
      </c>
      <c r="D127" s="30" t="s">
        <v>205</v>
      </c>
      <c r="E127" s="31">
        <v>0</v>
      </c>
      <c r="F127" s="31">
        <v>-8650000</v>
      </c>
      <c r="G127" s="31">
        <v>0</v>
      </c>
      <c r="H127" s="31">
        <v>27114646</v>
      </c>
      <c r="I127" s="31">
        <v>18464646</v>
      </c>
      <c r="J127" s="31">
        <v>18122807.25</v>
      </c>
      <c r="K127" s="32">
        <v>0.98148685060087204</v>
      </c>
    </row>
    <row r="128" spans="1:11" x14ac:dyDescent="0.25">
      <c r="A128" s="29" t="s">
        <v>197</v>
      </c>
      <c r="B128" s="29" t="s">
        <v>30</v>
      </c>
      <c r="C128" s="29" t="s">
        <v>125</v>
      </c>
      <c r="D128" s="30" t="s">
        <v>206</v>
      </c>
      <c r="E128" s="31">
        <v>500000</v>
      </c>
      <c r="F128" s="31">
        <v>0</v>
      </c>
      <c r="G128" s="31">
        <v>0</v>
      </c>
      <c r="H128" s="31">
        <v>0</v>
      </c>
      <c r="I128" s="31">
        <v>500000</v>
      </c>
      <c r="J128" s="31">
        <v>20160</v>
      </c>
      <c r="K128" s="32">
        <v>4.0320000000000002E-2</v>
      </c>
    </row>
    <row r="129" spans="1:11" x14ac:dyDescent="0.25">
      <c r="A129" s="29" t="s">
        <v>197</v>
      </c>
      <c r="B129" s="29" t="s">
        <v>30</v>
      </c>
      <c r="C129" s="29" t="s">
        <v>95</v>
      </c>
      <c r="D129" s="30" t="s">
        <v>207</v>
      </c>
      <c r="E129" s="31">
        <v>2500000</v>
      </c>
      <c r="F129" s="31">
        <v>6518243.0700000003</v>
      </c>
      <c r="G129" s="31">
        <v>0</v>
      </c>
      <c r="H129" s="31">
        <v>42245000</v>
      </c>
      <c r="I129" s="31">
        <v>51263243.07</v>
      </c>
      <c r="J129" s="31">
        <v>8713635.8699999992</v>
      </c>
      <c r="K129" s="32">
        <v>0.169978240707508</v>
      </c>
    </row>
    <row r="130" spans="1:11" x14ac:dyDescent="0.25">
      <c r="A130" s="25" t="s">
        <v>197</v>
      </c>
      <c r="B130" s="25" t="s">
        <v>40</v>
      </c>
      <c r="C130" s="25"/>
      <c r="D130" s="26" t="s">
        <v>208</v>
      </c>
      <c r="E130" s="27">
        <v>65000000</v>
      </c>
      <c r="F130" s="27">
        <v>13800000</v>
      </c>
      <c r="G130" s="27">
        <v>0</v>
      </c>
      <c r="H130" s="27">
        <v>55000000</v>
      </c>
      <c r="I130" s="27">
        <v>133800000</v>
      </c>
      <c r="J130" s="27">
        <v>129932345.88</v>
      </c>
      <c r="K130" s="28">
        <v>0.97109376591928198</v>
      </c>
    </row>
    <row r="131" spans="1:11" x14ac:dyDescent="0.25">
      <c r="A131" s="29" t="s">
        <v>197</v>
      </c>
      <c r="B131" s="29" t="s">
        <v>40</v>
      </c>
      <c r="C131" s="29" t="s">
        <v>30</v>
      </c>
      <c r="D131" s="30" t="s">
        <v>209</v>
      </c>
      <c r="E131" s="31">
        <v>65000000</v>
      </c>
      <c r="F131" s="31">
        <v>13800000</v>
      </c>
      <c r="G131" s="31">
        <v>0</v>
      </c>
      <c r="H131" s="31">
        <v>55000000</v>
      </c>
      <c r="I131" s="31">
        <v>133800000</v>
      </c>
      <c r="J131" s="31">
        <v>129932345.88</v>
      </c>
      <c r="K131" s="32">
        <v>0.97109376591928198</v>
      </c>
    </row>
    <row r="132" spans="1:11" x14ac:dyDescent="0.25">
      <c r="A132" s="25" t="s">
        <v>197</v>
      </c>
      <c r="B132" s="25" t="s">
        <v>95</v>
      </c>
      <c r="C132" s="25"/>
      <c r="D132" s="26" t="s">
        <v>210</v>
      </c>
      <c r="E132" s="27">
        <v>8000000</v>
      </c>
      <c r="F132" s="27">
        <v>0</v>
      </c>
      <c r="G132" s="27">
        <v>0</v>
      </c>
      <c r="H132" s="27">
        <v>26748700</v>
      </c>
      <c r="I132" s="27">
        <v>34748700</v>
      </c>
      <c r="J132" s="27">
        <v>25966219.528000001</v>
      </c>
      <c r="K132" s="28">
        <v>0.74725729388437501</v>
      </c>
    </row>
    <row r="133" spans="1:11" x14ac:dyDescent="0.25">
      <c r="A133" s="29" t="s">
        <v>197</v>
      </c>
      <c r="B133" s="29" t="s">
        <v>95</v>
      </c>
      <c r="C133" s="29" t="s">
        <v>32</v>
      </c>
      <c r="D133" s="30" t="s">
        <v>211</v>
      </c>
      <c r="E133" s="31">
        <v>8000000</v>
      </c>
      <c r="F133" s="31">
        <v>0</v>
      </c>
      <c r="G133" s="31">
        <v>0</v>
      </c>
      <c r="H133" s="31">
        <v>26748700</v>
      </c>
      <c r="I133" s="31">
        <v>34748700</v>
      </c>
      <c r="J133" s="31">
        <v>25966219.528000001</v>
      </c>
      <c r="K133" s="32">
        <v>0.74725729388437501</v>
      </c>
    </row>
    <row r="134" spans="1:11" x14ac:dyDescent="0.25">
      <c r="A134" s="25" t="s">
        <v>212</v>
      </c>
      <c r="B134" s="25"/>
      <c r="C134" s="25"/>
      <c r="D134" s="26" t="s">
        <v>63</v>
      </c>
      <c r="E134" s="27">
        <v>705412172.91999996</v>
      </c>
      <c r="F134" s="27">
        <v>11000000</v>
      </c>
      <c r="G134" s="27">
        <v>0</v>
      </c>
      <c r="H134" s="27">
        <v>9702521.1600000001</v>
      </c>
      <c r="I134" s="27">
        <v>726114694.08000004</v>
      </c>
      <c r="J134" s="27">
        <v>431063367.17260998</v>
      </c>
      <c r="K134" s="28">
        <v>0.59365740796469402</v>
      </c>
    </row>
    <row r="135" spans="1:11" x14ac:dyDescent="0.25">
      <c r="A135" s="25" t="s">
        <v>212</v>
      </c>
      <c r="B135" s="25" t="s">
        <v>30</v>
      </c>
      <c r="C135" s="25"/>
      <c r="D135" s="26" t="s">
        <v>213</v>
      </c>
      <c r="E135" s="27">
        <v>498000000</v>
      </c>
      <c r="F135" s="27">
        <v>0</v>
      </c>
      <c r="G135" s="27">
        <v>0</v>
      </c>
      <c r="H135" s="27">
        <v>9702521.1600000001</v>
      </c>
      <c r="I135" s="27">
        <v>507702521.16000003</v>
      </c>
      <c r="J135" s="27">
        <v>253042868.25999999</v>
      </c>
      <c r="K135" s="28">
        <v>0.49840774412907501</v>
      </c>
    </row>
    <row r="136" spans="1:11" x14ac:dyDescent="0.25">
      <c r="A136" s="29" t="s">
        <v>212</v>
      </c>
      <c r="B136" s="29" t="s">
        <v>30</v>
      </c>
      <c r="C136" s="29" t="s">
        <v>30</v>
      </c>
      <c r="D136" s="30" t="s">
        <v>214</v>
      </c>
      <c r="E136" s="31">
        <v>6000000</v>
      </c>
      <c r="F136" s="31">
        <v>0</v>
      </c>
      <c r="G136" s="31">
        <v>0</v>
      </c>
      <c r="H136" s="31">
        <v>5180786.8</v>
      </c>
      <c r="I136" s="31">
        <v>11180786.800000001</v>
      </c>
      <c r="J136" s="31">
        <v>10580786.800000001</v>
      </c>
      <c r="K136" s="32">
        <v>0.94633651363426396</v>
      </c>
    </row>
    <row r="137" spans="1:11" x14ac:dyDescent="0.25">
      <c r="A137" s="29" t="s">
        <v>212</v>
      </c>
      <c r="B137" s="29" t="s">
        <v>30</v>
      </c>
      <c r="C137" s="29" t="s">
        <v>40</v>
      </c>
      <c r="D137" s="30" t="s">
        <v>215</v>
      </c>
      <c r="E137" s="31">
        <v>72000000</v>
      </c>
      <c r="F137" s="31">
        <v>0</v>
      </c>
      <c r="G137" s="31">
        <v>0</v>
      </c>
      <c r="H137" s="31">
        <v>4311754.42</v>
      </c>
      <c r="I137" s="31">
        <v>76311754.420000002</v>
      </c>
      <c r="J137" s="31">
        <v>20419671.300000001</v>
      </c>
      <c r="K137" s="32">
        <v>0.26758225459757401</v>
      </c>
    </row>
    <row r="138" spans="1:11" x14ac:dyDescent="0.25">
      <c r="A138" s="29" t="s">
        <v>212</v>
      </c>
      <c r="B138" s="29" t="s">
        <v>30</v>
      </c>
      <c r="C138" s="29" t="s">
        <v>32</v>
      </c>
      <c r="D138" s="30" t="s">
        <v>216</v>
      </c>
      <c r="E138" s="31">
        <v>420000000</v>
      </c>
      <c r="F138" s="31">
        <v>0</v>
      </c>
      <c r="G138" s="31">
        <v>0</v>
      </c>
      <c r="H138" s="31">
        <v>209979.94</v>
      </c>
      <c r="I138" s="31">
        <v>420209979.94</v>
      </c>
      <c r="J138" s="31">
        <v>222042410.16</v>
      </c>
      <c r="K138" s="32">
        <v>0.52840822626750605</v>
      </c>
    </row>
    <row r="139" spans="1:11" x14ac:dyDescent="0.25">
      <c r="A139" s="25" t="s">
        <v>212</v>
      </c>
      <c r="B139" s="25" t="s">
        <v>40</v>
      </c>
      <c r="C139" s="25"/>
      <c r="D139" s="26" t="s">
        <v>217</v>
      </c>
      <c r="E139" s="27">
        <v>20074822.75</v>
      </c>
      <c r="F139" s="27">
        <v>4000000</v>
      </c>
      <c r="G139" s="27">
        <v>0</v>
      </c>
      <c r="H139" s="27">
        <v>0</v>
      </c>
      <c r="I139" s="27">
        <v>24074822.75</v>
      </c>
      <c r="J139" s="27">
        <v>21993746.692609999</v>
      </c>
      <c r="K139" s="28">
        <v>0.91355799047824704</v>
      </c>
    </row>
    <row r="140" spans="1:11" x14ac:dyDescent="0.25">
      <c r="A140" s="29" t="s">
        <v>212</v>
      </c>
      <c r="B140" s="29" t="s">
        <v>40</v>
      </c>
      <c r="C140" s="29" t="s">
        <v>95</v>
      </c>
      <c r="D140" s="30" t="s">
        <v>218</v>
      </c>
      <c r="E140" s="31">
        <v>20074822.75</v>
      </c>
      <c r="F140" s="31">
        <v>4000000</v>
      </c>
      <c r="G140" s="31">
        <v>0</v>
      </c>
      <c r="H140" s="31">
        <v>0</v>
      </c>
      <c r="I140" s="31">
        <v>24074822.75</v>
      </c>
      <c r="J140" s="31">
        <v>21993746.692609999</v>
      </c>
      <c r="K140" s="32">
        <v>0.91355799047824704</v>
      </c>
    </row>
    <row r="141" spans="1:11" x14ac:dyDescent="0.25">
      <c r="A141" s="25" t="s">
        <v>212</v>
      </c>
      <c r="B141" s="25" t="s">
        <v>32</v>
      </c>
      <c r="C141" s="25"/>
      <c r="D141" s="26" t="s">
        <v>219</v>
      </c>
      <c r="E141" s="27">
        <v>71837350.170000002</v>
      </c>
      <c r="F141" s="27">
        <v>0</v>
      </c>
      <c r="G141" s="27">
        <v>0</v>
      </c>
      <c r="H141" s="27">
        <v>0</v>
      </c>
      <c r="I141" s="27">
        <v>71837350.170000002</v>
      </c>
      <c r="J141" s="27">
        <v>49367846</v>
      </c>
      <c r="K141" s="28">
        <v>0.68721696837610402</v>
      </c>
    </row>
    <row r="142" spans="1:11" x14ac:dyDescent="0.25">
      <c r="A142" s="29" t="s">
        <v>212</v>
      </c>
      <c r="B142" s="29" t="s">
        <v>32</v>
      </c>
      <c r="C142" s="29" t="s">
        <v>30</v>
      </c>
      <c r="D142" s="30" t="s">
        <v>220</v>
      </c>
      <c r="E142" s="31">
        <v>71837350.170000002</v>
      </c>
      <c r="F142" s="31">
        <v>0</v>
      </c>
      <c r="G142" s="31">
        <v>0</v>
      </c>
      <c r="H142" s="31">
        <v>0</v>
      </c>
      <c r="I142" s="31">
        <v>71837350.170000002</v>
      </c>
      <c r="J142" s="31">
        <v>49367846</v>
      </c>
      <c r="K142" s="32">
        <v>0.68721696837610402</v>
      </c>
    </row>
    <row r="143" spans="1:11" x14ac:dyDescent="0.25">
      <c r="A143" s="25" t="s">
        <v>212</v>
      </c>
      <c r="B143" s="25" t="s">
        <v>123</v>
      </c>
      <c r="C143" s="25"/>
      <c r="D143" s="26" t="s">
        <v>221</v>
      </c>
      <c r="E143" s="27">
        <v>72000000</v>
      </c>
      <c r="F143" s="27">
        <v>7000000</v>
      </c>
      <c r="G143" s="27">
        <v>0</v>
      </c>
      <c r="H143" s="27">
        <v>0</v>
      </c>
      <c r="I143" s="27">
        <v>79000000</v>
      </c>
      <c r="J143" s="27">
        <v>66181813.689999998</v>
      </c>
      <c r="K143" s="28">
        <v>0.837744477088607</v>
      </c>
    </row>
    <row r="144" spans="1:11" x14ac:dyDescent="0.25">
      <c r="A144" s="29" t="s">
        <v>212</v>
      </c>
      <c r="B144" s="29" t="s">
        <v>123</v>
      </c>
      <c r="C144" s="29" t="s">
        <v>30</v>
      </c>
      <c r="D144" s="30" t="s">
        <v>222</v>
      </c>
      <c r="E144" s="31">
        <v>60000000</v>
      </c>
      <c r="F144" s="31">
        <v>7000000</v>
      </c>
      <c r="G144" s="31">
        <v>0</v>
      </c>
      <c r="H144" s="31">
        <v>0</v>
      </c>
      <c r="I144" s="31">
        <v>67000000</v>
      </c>
      <c r="J144" s="31">
        <v>65847392.350000001</v>
      </c>
      <c r="K144" s="32">
        <v>0.98279690074626802</v>
      </c>
    </row>
    <row r="145" spans="1:11" x14ac:dyDescent="0.25">
      <c r="A145" s="29" t="s">
        <v>212</v>
      </c>
      <c r="B145" s="29" t="s">
        <v>123</v>
      </c>
      <c r="C145" s="29" t="s">
        <v>40</v>
      </c>
      <c r="D145" s="30" t="s">
        <v>223</v>
      </c>
      <c r="E145" s="31">
        <v>12000000</v>
      </c>
      <c r="F145" s="31">
        <v>0</v>
      </c>
      <c r="G145" s="31">
        <v>0</v>
      </c>
      <c r="H145" s="31">
        <v>0</v>
      </c>
      <c r="I145" s="31">
        <v>12000000</v>
      </c>
      <c r="J145" s="31">
        <v>334421.34000000003</v>
      </c>
      <c r="K145" s="32">
        <v>2.7868444999999999E-2</v>
      </c>
    </row>
    <row r="146" spans="1:11" x14ac:dyDescent="0.25">
      <c r="A146" s="25" t="s">
        <v>212</v>
      </c>
      <c r="B146" s="25" t="s">
        <v>125</v>
      </c>
      <c r="C146" s="25"/>
      <c r="D146" s="26" t="s">
        <v>224</v>
      </c>
      <c r="E146" s="27">
        <v>43500000</v>
      </c>
      <c r="F146" s="27">
        <v>0</v>
      </c>
      <c r="G146" s="27">
        <v>0</v>
      </c>
      <c r="H146" s="27">
        <v>0</v>
      </c>
      <c r="I146" s="27">
        <v>43500000</v>
      </c>
      <c r="J146" s="27">
        <v>40477092.530000001</v>
      </c>
      <c r="K146" s="28">
        <v>0.93050787425287296</v>
      </c>
    </row>
    <row r="147" spans="1:11" x14ac:dyDescent="0.25">
      <c r="A147" s="29" t="s">
        <v>212</v>
      </c>
      <c r="B147" s="29" t="s">
        <v>125</v>
      </c>
      <c r="C147" s="29" t="s">
        <v>30</v>
      </c>
      <c r="D147" s="30" t="s">
        <v>225</v>
      </c>
      <c r="E147" s="31">
        <v>43500000</v>
      </c>
      <c r="F147" s="31">
        <v>0</v>
      </c>
      <c r="G147" s="31">
        <v>0</v>
      </c>
      <c r="H147" s="31">
        <v>0</v>
      </c>
      <c r="I147" s="31">
        <v>43500000</v>
      </c>
      <c r="J147" s="31">
        <v>40477092.530000001</v>
      </c>
      <c r="K147" s="32">
        <v>0.93050787425287296</v>
      </c>
    </row>
    <row r="148" spans="1:11" x14ac:dyDescent="0.25">
      <c r="A148" s="25" t="s">
        <v>58</v>
      </c>
      <c r="B148" s="25"/>
      <c r="C148" s="25"/>
      <c r="D148" s="26" t="s">
        <v>229</v>
      </c>
      <c r="E148" s="27">
        <v>47215874.549999997</v>
      </c>
      <c r="F148" s="27">
        <v>-26500000</v>
      </c>
      <c r="G148" s="27">
        <v>0</v>
      </c>
      <c r="H148" s="27">
        <v>0</v>
      </c>
      <c r="I148" s="27">
        <v>20715874.550000001</v>
      </c>
      <c r="J148" s="27">
        <v>0</v>
      </c>
      <c r="K148" s="28">
        <v>0</v>
      </c>
    </row>
    <row r="149" spans="1:11" x14ac:dyDescent="0.25">
      <c r="A149" s="25" t="s">
        <v>58</v>
      </c>
      <c r="B149" s="25" t="s">
        <v>40</v>
      </c>
      <c r="C149" s="25"/>
      <c r="D149" s="26" t="s">
        <v>230</v>
      </c>
      <c r="E149" s="27">
        <v>47215874.549999997</v>
      </c>
      <c r="F149" s="27">
        <v>-26500000</v>
      </c>
      <c r="G149" s="27">
        <v>0</v>
      </c>
      <c r="H149" s="27">
        <v>0</v>
      </c>
      <c r="I149" s="27">
        <v>20715874.550000001</v>
      </c>
      <c r="J149" s="27">
        <v>0</v>
      </c>
      <c r="K149" s="28">
        <v>0</v>
      </c>
    </row>
    <row r="150" spans="1:11" x14ac:dyDescent="0.25">
      <c r="A150" s="29" t="s">
        <v>58</v>
      </c>
      <c r="B150" s="29" t="s">
        <v>40</v>
      </c>
      <c r="C150" s="29" t="s">
        <v>30</v>
      </c>
      <c r="D150" s="30" t="s">
        <v>231</v>
      </c>
      <c r="E150" s="31">
        <v>47215874.549999997</v>
      </c>
      <c r="F150" s="31">
        <v>-26500000</v>
      </c>
      <c r="G150" s="31">
        <v>0</v>
      </c>
      <c r="H150" s="31">
        <v>0</v>
      </c>
      <c r="I150" s="31">
        <v>20715874.550000001</v>
      </c>
      <c r="J150" s="31">
        <v>0</v>
      </c>
      <c r="K150" s="32">
        <v>0</v>
      </c>
    </row>
    <row r="151" spans="1:11" x14ac:dyDescent="0.25">
      <c r="A151" s="25"/>
      <c r="B151" s="25"/>
      <c r="C151" s="25"/>
      <c r="D151" s="26"/>
      <c r="E151" s="27"/>
      <c r="F151" s="27"/>
      <c r="G151" s="27"/>
      <c r="H151" s="27"/>
      <c r="I151" s="27"/>
      <c r="J151" s="27"/>
      <c r="K151" s="28"/>
    </row>
    <row r="152" spans="1:11" x14ac:dyDescent="0.25">
      <c r="A152" s="25"/>
      <c r="B152" s="25"/>
      <c r="C152" s="25"/>
      <c r="D152" s="26" t="s">
        <v>76</v>
      </c>
      <c r="E152" s="27">
        <v>4443178440</v>
      </c>
      <c r="F152" s="27">
        <v>0</v>
      </c>
      <c r="G152" s="27">
        <v>0</v>
      </c>
      <c r="H152" s="27">
        <v>206763367.16</v>
      </c>
      <c r="I152" s="27">
        <v>4649941807.1599998</v>
      </c>
      <c r="J152" s="27">
        <v>3759630051.1739302</v>
      </c>
      <c r="K152" s="28">
        <v>0.808532710105068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Ejec-Ingresos</vt:lpstr>
      <vt:lpstr>Ejec-Egresos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2019-06-07T22:27:30Z</dcterms:created>
  <dcterms:modified xsi:type="dcterms:W3CDTF">2019-06-07T22:27:35Z</dcterms:modified>
</cp:coreProperties>
</file>