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23715" windowHeight="10545"/>
  </bookViews>
  <sheets>
    <sheet name="Ejec-Ingresos" sheetId="1" r:id="rId1"/>
    <sheet name="Ejec-Egresos" sheetId="3" r:id="rId2"/>
  </sheets>
  <calcPr calcId="152511"/>
</workbook>
</file>

<file path=xl/calcChain.xml><?xml version="1.0" encoding="utf-8"?>
<calcChain xmlns="http://schemas.openxmlformats.org/spreadsheetml/2006/main">
  <c r="M63" i="1" l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J44" i="1"/>
  <c r="L43" i="1"/>
  <c r="M43" i="1" s="1"/>
  <c r="J43" i="1"/>
  <c r="J42" i="1"/>
  <c r="L41" i="1"/>
  <c r="L40" i="1" s="1"/>
  <c r="L39" i="1" s="1"/>
  <c r="K41" i="1"/>
  <c r="J41" i="1"/>
  <c r="J40" i="1"/>
  <c r="J39" i="1"/>
  <c r="I38" i="1"/>
  <c r="H38" i="1"/>
  <c r="M37" i="1"/>
  <c r="J37" i="1"/>
  <c r="M36" i="1"/>
  <c r="J36" i="1"/>
  <c r="M35" i="1"/>
  <c r="J35" i="1"/>
  <c r="M34" i="1"/>
  <c r="J34" i="1"/>
  <c r="L33" i="1"/>
  <c r="K33" i="1"/>
  <c r="I33" i="1"/>
  <c r="H33" i="1"/>
  <c r="M32" i="1"/>
  <c r="J32" i="1"/>
  <c r="L31" i="1"/>
  <c r="K31" i="1"/>
  <c r="I31" i="1"/>
  <c r="H31" i="1"/>
  <c r="M28" i="1"/>
  <c r="J28" i="1"/>
  <c r="M27" i="1"/>
  <c r="J27" i="1"/>
  <c r="L26" i="1"/>
  <c r="L25" i="1" s="1"/>
  <c r="L24" i="1" s="1"/>
  <c r="K26" i="1"/>
  <c r="K25" i="1" s="1"/>
  <c r="K24" i="1" s="1"/>
  <c r="I26" i="1"/>
  <c r="I25" i="1" s="1"/>
  <c r="I24" i="1" s="1"/>
  <c r="H26" i="1"/>
  <c r="M23" i="1"/>
  <c r="J23" i="1"/>
  <c r="L22" i="1"/>
  <c r="M22" i="1" s="1"/>
  <c r="J22" i="1"/>
  <c r="K21" i="1"/>
  <c r="K18" i="1" s="1"/>
  <c r="I21" i="1"/>
  <c r="I18" i="1" s="1"/>
  <c r="H21" i="1"/>
  <c r="H18" i="1" s="1"/>
  <c r="M20" i="1"/>
  <c r="J20" i="1"/>
  <c r="M19" i="1"/>
  <c r="J19" i="1"/>
  <c r="M17" i="1"/>
  <c r="J17" i="1"/>
  <c r="L16" i="1"/>
  <c r="L13" i="1" s="1"/>
  <c r="K16" i="1"/>
  <c r="K13" i="1" s="1"/>
  <c r="I16" i="1"/>
  <c r="I13" i="1" s="1"/>
  <c r="H16" i="1"/>
  <c r="L15" i="1"/>
  <c r="K15" i="1"/>
  <c r="J15" i="1"/>
  <c r="M14" i="1"/>
  <c r="J14" i="1"/>
  <c r="M12" i="1"/>
  <c r="J12" i="1"/>
  <c r="M11" i="1"/>
  <c r="J11" i="1"/>
  <c r="M10" i="1"/>
  <c r="J10" i="1"/>
  <c r="M9" i="1"/>
  <c r="J9" i="1"/>
  <c r="M8" i="1"/>
  <c r="J8" i="1"/>
  <c r="N17" i="1" l="1"/>
  <c r="M33" i="1"/>
  <c r="N14" i="1"/>
  <c r="J18" i="1"/>
  <c r="J21" i="1"/>
  <c r="M24" i="1"/>
  <c r="M26" i="1"/>
  <c r="J31" i="1"/>
  <c r="I30" i="1"/>
  <c r="I29" i="1" s="1"/>
  <c r="J38" i="1"/>
  <c r="M15" i="1"/>
  <c r="N15" i="1" s="1"/>
  <c r="M41" i="1"/>
  <c r="K30" i="1"/>
  <c r="K29" i="1" s="1"/>
  <c r="N22" i="1"/>
  <c r="I7" i="1"/>
  <c r="J26" i="1"/>
  <c r="J33" i="1"/>
  <c r="J16" i="1"/>
  <c r="M16" i="1"/>
  <c r="L21" i="1"/>
  <c r="L18" i="1" s="1"/>
  <c r="M18" i="1" s="1"/>
  <c r="H25" i="1"/>
  <c r="M25" i="1"/>
  <c r="L30" i="1"/>
  <c r="L29" i="1" s="1"/>
  <c r="K7" i="1"/>
  <c r="N27" i="1"/>
  <c r="M13" i="1"/>
  <c r="H13" i="1"/>
  <c r="H30" i="1"/>
  <c r="M31" i="1"/>
  <c r="K40" i="1"/>
  <c r="L42" i="1"/>
  <c r="M42" i="1" s="1"/>
  <c r="N16" i="1" l="1"/>
  <c r="M30" i="1"/>
  <c r="I6" i="1"/>
  <c r="I5" i="1" s="1"/>
  <c r="I64" i="1" s="1"/>
  <c r="L7" i="1"/>
  <c r="J25" i="1"/>
  <c r="H24" i="1"/>
  <c r="J24" i="1" s="1"/>
  <c r="M29" i="1"/>
  <c r="M21" i="1"/>
  <c r="L38" i="1"/>
  <c r="H29" i="1"/>
  <c r="J29" i="1" s="1"/>
  <c r="J30" i="1"/>
  <c r="K39" i="1"/>
  <c r="M40" i="1"/>
  <c r="H7" i="1"/>
  <c r="J13" i="1"/>
  <c r="L6" i="1" l="1"/>
  <c r="L5" i="1" s="1"/>
  <c r="L64" i="1" s="1"/>
  <c r="M7" i="1"/>
  <c r="H6" i="1"/>
  <c r="J7" i="1"/>
  <c r="K38" i="1"/>
  <c r="M39" i="1"/>
  <c r="J6" i="1" l="1"/>
  <c r="H5" i="1"/>
  <c r="M38" i="1"/>
  <c r="K6" i="1"/>
  <c r="H64" i="1" l="1"/>
  <c r="J64" i="1" s="1"/>
  <c r="J5" i="1"/>
  <c r="K5" i="1"/>
  <c r="M6" i="1"/>
  <c r="M5" i="1" l="1"/>
  <c r="K64" i="1"/>
  <c r="M64" i="1" s="1"/>
</calcChain>
</file>

<file path=xl/sharedStrings.xml><?xml version="1.0" encoding="utf-8"?>
<sst xmlns="http://schemas.openxmlformats.org/spreadsheetml/2006/main" count="885" uniqueCount="228">
  <si>
    <t>INSTITUTO COSTARRICENSE DE PESCA Y ACUICULTURA</t>
  </si>
  <si>
    <t>Informe de Ejecución Presupuestaria de Ingresos</t>
  </si>
  <si>
    <t>Clase</t>
  </si>
  <si>
    <t>Sub
Clase</t>
  </si>
  <si>
    <t>Grupo</t>
  </si>
  <si>
    <t>Sub
Grupo</t>
  </si>
  <si>
    <t>Partida</t>
  </si>
  <si>
    <t>Sub
Partida</t>
  </si>
  <si>
    <t>Descripción</t>
  </si>
  <si>
    <t>Presupuesto
Ordinario</t>
  </si>
  <si>
    <t>Presupuesto
Extraordinario</t>
  </si>
  <si>
    <t>Presupuesto
Definitivo</t>
  </si>
  <si>
    <t>Ingresos
Anteriores</t>
  </si>
  <si>
    <t>Ingresos
del Periodo</t>
  </si>
  <si>
    <t>Total Ingreso</t>
  </si>
  <si>
    <t>Porcentaje Ejecución Ingresos</t>
  </si>
  <si>
    <t>1</t>
  </si>
  <si>
    <t>INGRESOS CORRIENTES</t>
  </si>
  <si>
    <t>3</t>
  </si>
  <si>
    <t>INGRESOS NO TRIBUTARIOS</t>
  </si>
  <si>
    <t>VENTA DE BIENES Y SERVICIOS</t>
  </si>
  <si>
    <t>VENTA DE BIENES</t>
  </si>
  <si>
    <t>05</t>
  </si>
  <si>
    <t>Venta de agua</t>
  </si>
  <si>
    <t>00</t>
  </si>
  <si>
    <t>09</t>
  </si>
  <si>
    <t>Venta de otros bienes</t>
  </si>
  <si>
    <t>Venta de bienes acuícolas</t>
  </si>
  <si>
    <t>2</t>
  </si>
  <si>
    <t>VENTA DE SERV ICIOS</t>
  </si>
  <si>
    <t>01</t>
  </si>
  <si>
    <t>SERVICIOS DE TRANSPORTE</t>
  </si>
  <si>
    <t>Servicio de transporte portuario</t>
  </si>
  <si>
    <t>03</t>
  </si>
  <si>
    <t>04</t>
  </si>
  <si>
    <t>ALQUILERES</t>
  </si>
  <si>
    <t>Alquiler de edificios e instalaciones</t>
  </si>
  <si>
    <t>DERECHOS ADMINISTRATIVOS</t>
  </si>
  <si>
    <t>DERECHOS ADMITIVOS A SERV/DE TRANSPORTE</t>
  </si>
  <si>
    <t>Derechos admtivos serv. transporte Portu</t>
  </si>
  <si>
    <t>02</t>
  </si>
  <si>
    <t>DERECHOS ADMITIVOS A OTROS SERV. PUBLICO</t>
  </si>
  <si>
    <t>Derechos admitivos -activdes comerciales</t>
  </si>
  <si>
    <t>Otros derechos admitivos a o.serv.public</t>
  </si>
  <si>
    <t>INGRESOS DE LA PROPIEDAD</t>
  </si>
  <si>
    <t>RENTA DE ACTIVOS FINANCIEROS</t>
  </si>
  <si>
    <t>OTRAS RENTAS DE ACTIVOS FINANCIEROS</t>
  </si>
  <si>
    <t>Intereses s/ctas corrtes y o.dep Bco Est</t>
  </si>
  <si>
    <t>Diferencias por tipo de cambio</t>
  </si>
  <si>
    <t>MULTAS, SANC. REMATES Y CONFISCACIONES</t>
  </si>
  <si>
    <t>MULTAS Y SANCIONES</t>
  </si>
  <si>
    <t>MULTAS P/ ATRASO PAGO BIENES Y SERVICIOS</t>
  </si>
  <si>
    <t>Multas P/ atraso pago bienes y servicios</t>
  </si>
  <si>
    <t>OTRAS MULTAS</t>
  </si>
  <si>
    <t>Otras multas</t>
  </si>
  <si>
    <t>REMATES Y CONFISCACIONES</t>
  </si>
  <si>
    <t>Remate y confiscaciones</t>
  </si>
  <si>
    <t>Remates y confiscaciones</t>
  </si>
  <si>
    <t>9</t>
  </si>
  <si>
    <t>OTROS INGRESOS NO TRIBUTARIOS</t>
  </si>
  <si>
    <t>Reintegro en efectivo</t>
  </si>
  <si>
    <t>Ingresos varios no especificados</t>
  </si>
  <si>
    <t>4</t>
  </si>
  <si>
    <t>TRANSFERENCIAS CORRIENTES</t>
  </si>
  <si>
    <t>TRANSFERENCIAS CTES DEL SECTOR PUBLICO</t>
  </si>
  <si>
    <t>Transferencias ctes del Gobierno Central</t>
  </si>
  <si>
    <t>Transferencias ctes del Gobierno central</t>
  </si>
  <si>
    <t>FINANCIAMIENTO</t>
  </si>
  <si>
    <t>RECURSOS DE VIGENCIAS ANTERIORES</t>
  </si>
  <si>
    <t>SUPERÁVIT LIBRE VIGENCIAS ANTERIORES</t>
  </si>
  <si>
    <t>0</t>
  </si>
  <si>
    <t>SUPERÁVIT ESPECIFICO VIG. ANTERIORES</t>
  </si>
  <si>
    <t>SUPERAVIT ESPECIFICO LEY 8436</t>
  </si>
  <si>
    <t>SUPERAVIT ESPECFICO LEY No. 8436</t>
  </si>
  <si>
    <t>SUPERAVIT ESPECIFICO OTRAS LEYES</t>
  </si>
  <si>
    <t>SUPERAVIT ESPECFICO OTRAS LEYES</t>
  </si>
  <si>
    <t>TOTALES</t>
  </si>
  <si>
    <t>Informe de Ejecución Presupuestaria de Egresos</t>
  </si>
  <si>
    <t>Modificaciones</t>
  </si>
  <si>
    <t>Total Egresos</t>
  </si>
  <si>
    <t>Porcentaje Ejecución Egresos</t>
  </si>
  <si>
    <t>REMUNERACIONES</t>
  </si>
  <si>
    <t>REMUNERACIONES BASICAS</t>
  </si>
  <si>
    <t>Sueldos para cargos fijos</t>
  </si>
  <si>
    <t>Suplencias</t>
  </si>
  <si>
    <t>REMUNERACIONES EVENTUALES</t>
  </si>
  <si>
    <t>Tiempo extraordinario</t>
  </si>
  <si>
    <t>Recargo de funciones</t>
  </si>
  <si>
    <t>Dietas</t>
  </si>
  <si>
    <t>INCENTIVOS SALARIALES</t>
  </si>
  <si>
    <t>Retribución por años servidos</t>
  </si>
  <si>
    <t>Restricc./ejercicio liberal de/profesión</t>
  </si>
  <si>
    <t>Decimotercer mes</t>
  </si>
  <si>
    <t>Salario escolar</t>
  </si>
  <si>
    <t>99</t>
  </si>
  <si>
    <t>Otros incentivos salariales</t>
  </si>
  <si>
    <t>CONTRIBUC/PATRON-AL DES.Y LA SEG. SOCIAL</t>
  </si>
  <si>
    <t>Contr. Patr. al Seg. de Salud de la CCSS</t>
  </si>
  <si>
    <t>Contribución Patronal al IMAS</t>
  </si>
  <si>
    <t>Contribución Patronal al INA</t>
  </si>
  <si>
    <t>Contribución Patronal al FODESAF</t>
  </si>
  <si>
    <t>Contribución Patronal al Bco Popular</t>
  </si>
  <si>
    <t>CONT/PATR/FDO PENSION Y OTROS F. DE CAP.</t>
  </si>
  <si>
    <t>Apte Patr. Régimen Pensiones Complement.</t>
  </si>
  <si>
    <t>Apte Patr.Fondo d/Capitalizacion Laboral</t>
  </si>
  <si>
    <t>Contrib. patr a fondos administ p/E priv</t>
  </si>
  <si>
    <t>SERVICIOS</t>
  </si>
  <si>
    <t>Alquiler d/edificios, locales y terrenos</t>
  </si>
  <si>
    <t>Alquiler d/maq, equipo y mobiliario</t>
  </si>
  <si>
    <t>Alquiler y derechos p/telecomunicaciones</t>
  </si>
  <si>
    <t>SERVICIOS BASICOS</t>
  </si>
  <si>
    <t>Servicio de agua y alcantarillado</t>
  </si>
  <si>
    <t>Servicio de energía eléctrica</t>
  </si>
  <si>
    <t>Servicio de correo</t>
  </si>
  <si>
    <t>Servicio de telecomunicaciones</t>
  </si>
  <si>
    <t>Otros servicios básicos</t>
  </si>
  <si>
    <t>SERVICIOS COMERCIALES Y FINANCIEROS</t>
  </si>
  <si>
    <t>Información</t>
  </si>
  <si>
    <t>Publicidad y propaganda</t>
  </si>
  <si>
    <t>Impresión, encuadernación y otros</t>
  </si>
  <si>
    <t>Transporte de bienes</t>
  </si>
  <si>
    <t>Serevicios aduaneros</t>
  </si>
  <si>
    <t>06</t>
  </si>
  <si>
    <t>Comis. y gasto/serv.financ.y comerciales</t>
  </si>
  <si>
    <t>07</t>
  </si>
  <si>
    <t>Serv. de transf. electrónica información</t>
  </si>
  <si>
    <t>SERVICIOS DE GESTION Y APOYO</t>
  </si>
  <si>
    <t>Servicios jurídicos</t>
  </si>
  <si>
    <t>Servicios de ingeniería</t>
  </si>
  <si>
    <t>Serv. ciencias económicas y sociales</t>
  </si>
  <si>
    <t>Serv.de desarrollo de sist. informáticos</t>
  </si>
  <si>
    <t>Servicios generales</t>
  </si>
  <si>
    <t>Otros servicios de gestión y apoyo</t>
  </si>
  <si>
    <t>GASTOS DE VIAJE Y TRANSPORTE</t>
  </si>
  <si>
    <t>Transporte dentro del país</t>
  </si>
  <si>
    <t>Viáticos dentro del país</t>
  </si>
  <si>
    <t>Transporte en el exterior</t>
  </si>
  <si>
    <t>Viáticos en el exterior</t>
  </si>
  <si>
    <t>SEGUROS</t>
  </si>
  <si>
    <t>Seguros</t>
  </si>
  <si>
    <t>CAPACITACION Y PROTOCOLO</t>
  </si>
  <si>
    <t>Actividades de capacitación</t>
  </si>
  <si>
    <t>Actividades protocolarias y sociales</t>
  </si>
  <si>
    <t>Gastos de representación institucional</t>
  </si>
  <si>
    <t>08</t>
  </si>
  <si>
    <t>MANTENIMIENTO Y REPARACION</t>
  </si>
  <si>
    <t>Mantenimiento de edificios y locales</t>
  </si>
  <si>
    <t>Mantenimiento de vías de comunicación</t>
  </si>
  <si>
    <t>Mant. de instalaciones y otras obras</t>
  </si>
  <si>
    <t>Mant. y rep. maq. y equipo de producción</t>
  </si>
  <si>
    <t>Mant. y reparación de equipo /transporte</t>
  </si>
  <si>
    <t>Mant. y rep. equipo de comunicaciones</t>
  </si>
  <si>
    <t>Mant. y rep. de eq. y mobiliario/oficina</t>
  </si>
  <si>
    <t>Mant. y rep./equipo/computo y sist. Inf</t>
  </si>
  <si>
    <t>Mant. y reparación de otros equipos</t>
  </si>
  <si>
    <t>IMPUESTOS</t>
  </si>
  <si>
    <t>OTROS IMPUESTOS</t>
  </si>
  <si>
    <t>SERVICIOS DIVERSOS</t>
  </si>
  <si>
    <t>Intereses moratorios y multas</t>
  </si>
  <si>
    <t>Deducibles</t>
  </si>
  <si>
    <t>Otros servicios no especificados</t>
  </si>
  <si>
    <t>MATERIALES Y SUMINISTROS</t>
  </si>
  <si>
    <t>PRODUCTOS QUIMICOS Y CONEXOS</t>
  </si>
  <si>
    <t>Combustibles y lubricantes</t>
  </si>
  <si>
    <t>Productos farmacéuticos y medicinales</t>
  </si>
  <si>
    <t>Productos veterinarios</t>
  </si>
  <si>
    <t>Tintas, pinturas y diluyentes</t>
  </si>
  <si>
    <t>Otros productos químicos</t>
  </si>
  <si>
    <t>ALIMENTOS Y PRODUCTOS AGROPECUARIOS</t>
  </si>
  <si>
    <t>Productos pecuarios y otras especies</t>
  </si>
  <si>
    <t>Alimentos y bebidas</t>
  </si>
  <si>
    <t>Alimento para animales</t>
  </si>
  <si>
    <t>MAT. Y PRODUC.DE USO EN LA CONST. Y MANT</t>
  </si>
  <si>
    <t>Materiales y productos metálicos</t>
  </si>
  <si>
    <t>Materiales y productos asfálticos</t>
  </si>
  <si>
    <t>Madera y sus derivados</t>
  </si>
  <si>
    <t>Mat. y prod/eléctricos, teléf. y cómputo</t>
  </si>
  <si>
    <t>Materiales y productos de vidrio</t>
  </si>
  <si>
    <t>Materiales y productos de plástico</t>
  </si>
  <si>
    <t>Otros mat. y produc. de uso/construcción</t>
  </si>
  <si>
    <t>HERRAMIENTAS, REPUESTOS Y ACCESORIOS</t>
  </si>
  <si>
    <t>Herramientas e instrumentos</t>
  </si>
  <si>
    <t>Repuestos y accesorios</t>
  </si>
  <si>
    <t>BIENES PARA/PRODUCC. Y COMERCIALIZACION</t>
  </si>
  <si>
    <t>Otros bienes /la produc. y comercializa.</t>
  </si>
  <si>
    <t>UTILES/MATERIALES Y SUMINISTROS DIVERSOS</t>
  </si>
  <si>
    <t>Utiles y materiales de oficina y cómputo</t>
  </si>
  <si>
    <t>Utiles y materiales médico, hos.y/invest</t>
  </si>
  <si>
    <t>Productos de papel, cartón e impresos</t>
  </si>
  <si>
    <t>Textiles y vestuario</t>
  </si>
  <si>
    <t>Utiles y materiales de limpieza</t>
  </si>
  <si>
    <t>Utiles y materiales de seguridad</t>
  </si>
  <si>
    <t>Utiles y materiales de cocina y comedor</t>
  </si>
  <si>
    <t>Otros útiles, materiales y suministros</t>
  </si>
  <si>
    <t>INTERESES Y COMISIONES</t>
  </si>
  <si>
    <t>COMISIONES Y OTROS GASTOS</t>
  </si>
  <si>
    <t>5</t>
  </si>
  <si>
    <t>BIENES DURADEROS</t>
  </si>
  <si>
    <t>MAQUINARIA, EQUIPO Y MOBILIARIO</t>
  </si>
  <si>
    <t>Maq. y equipo para la producción</t>
  </si>
  <si>
    <t>Equipo de transporte</t>
  </si>
  <si>
    <t>Equipo de comunicación</t>
  </si>
  <si>
    <t>Equipo y mobiliario de oficina</t>
  </si>
  <si>
    <t>Equipo y programas de cómputo</t>
  </si>
  <si>
    <t>Eq./sanitario/laboratorio e investigac.</t>
  </si>
  <si>
    <t>Equipo y mob. educac., dep. y recreativo</t>
  </si>
  <si>
    <t>Maquinaria y equipo diverso</t>
  </si>
  <si>
    <t>CONSTRUCCIONES ADICIONES Y MEJORAS</t>
  </si>
  <si>
    <t>Edificios</t>
  </si>
  <si>
    <t>Vías de comunicación terrestre</t>
  </si>
  <si>
    <t>BIENES DURADEROS DIVERSOS</t>
  </si>
  <si>
    <t>Piezas y obras de colección</t>
  </si>
  <si>
    <t>Bienes intangibles</t>
  </si>
  <si>
    <t>6</t>
  </si>
  <si>
    <t>TRANSFERENC/CORRIENTES AL SECTOR PUBLICO</t>
  </si>
  <si>
    <t>Transferencias corrtes /Gobierno Central</t>
  </si>
  <si>
    <t>Transf.ctes/Örganos Desc/no Empresariale</t>
  </si>
  <si>
    <t>Trans.ctes/a Inst.Descent.no empresarial</t>
  </si>
  <si>
    <t>TRANSFERENCIAS CORRIENTES A PERSONAS</t>
  </si>
  <si>
    <t>Otras transferencias a personas</t>
  </si>
  <si>
    <t>PRESTACIONES</t>
  </si>
  <si>
    <t>Prestaciones legales</t>
  </si>
  <si>
    <t>OTRAS TRANSF. CORRTES AL SECTOR PRIVADO</t>
  </si>
  <si>
    <t>Indemnizaciones</t>
  </si>
  <si>
    <t>Reintegros o devoluciones</t>
  </si>
  <si>
    <t>TRANSF. CORRIENTES AL SECTOR EXTERNO</t>
  </si>
  <si>
    <t>Transf.ctes a organismos internacionales</t>
  </si>
  <si>
    <t>Total 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</si>
</sst>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horizontal="center"/>
    </xf>
  </cellStyleXfs>
  <cellXfs count="34">
    <xf numFmtId="0" fontId="0" fillId="0" borderId="0" xfId="0"/>
    <xf numFmtId="4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5" fillId="0" borderId="0" xfId="2" applyNumberFormat="1" applyFont="1" applyBorder="1" applyAlignment="1">
      <alignment horizontal="right" vertical="top"/>
    </xf>
    <xf numFmtId="49" fontId="5" fillId="0" borderId="0" xfId="2" applyNumberFormat="1" applyFont="1" applyBorder="1" applyAlignment="1">
      <alignment horizontal="center" vertical="top"/>
    </xf>
    <xf numFmtId="49" fontId="5" fillId="0" borderId="0" xfId="2" applyNumberFormat="1" applyFont="1" applyBorder="1" applyAlignment="1">
      <alignment horizontal="left" vertical="top"/>
    </xf>
    <xf numFmtId="4" fontId="5" fillId="0" borderId="0" xfId="2" applyNumberFormat="1" applyFont="1" applyFill="1" applyBorder="1" applyAlignment="1">
      <alignment horizontal="right" vertical="top"/>
    </xf>
    <xf numFmtId="10" fontId="5" fillId="0" borderId="0" xfId="2" applyNumberFormat="1" applyFont="1" applyFill="1" applyBorder="1" applyAlignment="1">
      <alignment horizontal="right" vertical="top" wrapText="1"/>
    </xf>
    <xf numFmtId="10" fontId="5" fillId="0" borderId="0" xfId="2" applyNumberFormat="1" applyFont="1" applyBorder="1" applyAlignment="1">
      <alignment horizontal="right" vertical="top"/>
    </xf>
    <xf numFmtId="4" fontId="4" fillId="0" borderId="0" xfId="2" applyNumberFormat="1" applyFont="1" applyFill="1" applyBorder="1" applyAlignment="1">
      <alignment horizontal="right" vertical="top"/>
    </xf>
    <xf numFmtId="10" fontId="4" fillId="0" borderId="0" xfId="2" applyNumberFormat="1" applyFont="1" applyBorder="1" applyAlignment="1">
      <alignment horizontal="right" vertical="top"/>
    </xf>
    <xf numFmtId="49" fontId="4" fillId="0" borderId="0" xfId="2" applyNumberFormat="1" applyFont="1" applyBorder="1" applyAlignment="1">
      <alignment horizontal="center" vertical="top"/>
    </xf>
    <xf numFmtId="49" fontId="4" fillId="0" borderId="0" xfId="2" applyNumberFormat="1" applyFont="1" applyBorder="1" applyAlignment="1">
      <alignment horizontal="left" vertical="top"/>
    </xf>
    <xf numFmtId="4" fontId="4" fillId="0" borderId="0" xfId="2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left" vertical="top"/>
    </xf>
    <xf numFmtId="0" fontId="6" fillId="0" borderId="0" xfId="2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left" vertical="top"/>
    </xf>
    <xf numFmtId="10" fontId="0" fillId="0" borderId="0" xfId="0" applyNumberFormat="1" applyAlignment="1">
      <alignment horizontal="centerContinuous"/>
    </xf>
    <xf numFmtId="4" fontId="4" fillId="0" borderId="0" xfId="0" applyNumberFormat="1" applyFont="1" applyBorder="1" applyAlignment="1">
      <alignment horizontal="right" vertical="top"/>
    </xf>
    <xf numFmtId="10" fontId="4" fillId="0" borderId="0" xfId="0" applyNumberFormat="1" applyFont="1" applyBorder="1" applyAlignment="1">
      <alignment horizontal="right" vertical="top"/>
    </xf>
    <xf numFmtId="10" fontId="5" fillId="3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top" wrapText="1"/>
    </xf>
    <xf numFmtId="10" fontId="5" fillId="0" borderId="0" xfId="0" applyNumberFormat="1" applyFont="1" applyFill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/>
    </xf>
    <xf numFmtId="10" fontId="5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Continuous" vertical="top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49" fontId="3" fillId="2" borderId="0" xfId="2" applyNumberFormat="1" applyFont="1" applyFill="1" applyBorder="1" applyAlignment="1">
      <alignment horizontal="center" vertical="top"/>
    </xf>
    <xf numFmtId="49" fontId="7" fillId="2" borderId="0" xfId="2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C24" sqref="C24"/>
    </sheetView>
  </sheetViews>
  <sheetFormatPr baseColWidth="10" defaultRowHeight="15" x14ac:dyDescent="0.25"/>
  <cols>
    <col min="1" max="2" width="5.42578125" bestFit="1" customWidth="1"/>
    <col min="3" max="6" width="4.7109375" customWidth="1"/>
    <col min="7" max="7" width="38.140625" bestFit="1" customWidth="1"/>
    <col min="8" max="8" width="13" bestFit="1" customWidth="1"/>
    <col min="9" max="9" width="11.7109375" bestFit="1" customWidth="1"/>
    <col min="10" max="13" width="13" bestFit="1" customWidth="1"/>
    <col min="14" max="14" width="9.85546875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32" t="s">
        <v>227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33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x14ac:dyDescent="0.25">
      <c r="A5" s="4" t="s">
        <v>16</v>
      </c>
      <c r="B5" s="4"/>
      <c r="C5" s="4"/>
      <c r="D5" s="4"/>
      <c r="E5" s="4"/>
      <c r="F5" s="4"/>
      <c r="G5" s="5" t="s">
        <v>17</v>
      </c>
      <c r="H5" s="3">
        <f>+H6+H45</f>
        <v>4139127290</v>
      </c>
      <c r="I5" s="3">
        <f>+I6+I45</f>
        <v>122502101.00999999</v>
      </c>
      <c r="J5" s="3">
        <f>SUM(H5:I5)</f>
        <v>4261629391.0100002</v>
      </c>
      <c r="K5" s="6">
        <f>+K6+K45</f>
        <v>3454706250.0494003</v>
      </c>
      <c r="L5" s="6">
        <f>+L6+L45</f>
        <v>1128119690.0834002</v>
      </c>
      <c r="M5" s="6">
        <f t="shared" ref="M5:M58" si="0">SUM(K5:L5)</f>
        <v>4582825940.1328011</v>
      </c>
      <c r="N5" s="7">
        <v>1.07536433860776</v>
      </c>
    </row>
    <row r="6" spans="1:14" x14ac:dyDescent="0.25">
      <c r="A6" s="4" t="s">
        <v>16</v>
      </c>
      <c r="B6" s="4" t="s">
        <v>18</v>
      </c>
      <c r="C6" s="4"/>
      <c r="D6" s="4"/>
      <c r="E6" s="4"/>
      <c r="F6" s="4"/>
      <c r="G6" s="5" t="s">
        <v>19</v>
      </c>
      <c r="H6" s="3">
        <f>+H7+H24+H29+H38</f>
        <v>1839127290</v>
      </c>
      <c r="I6" s="3">
        <f>+I7+I24+I29+I38</f>
        <v>38526185.009999998</v>
      </c>
      <c r="J6" s="3">
        <f t="shared" ref="J6:J64" si="1">SUM(H6:I6)</f>
        <v>1877653475.01</v>
      </c>
      <c r="K6" s="6">
        <f>+K7+K24+K29+K38</f>
        <v>1756388972.0894001</v>
      </c>
      <c r="L6" s="6">
        <f>+L7+L24+L29+L38</f>
        <v>499457037.25340015</v>
      </c>
      <c r="M6" s="6">
        <f t="shared" si="0"/>
        <v>2255846009.3428001</v>
      </c>
      <c r="N6" s="8">
        <v>1.20140610111931</v>
      </c>
    </row>
    <row r="7" spans="1:14" x14ac:dyDescent="0.25">
      <c r="A7" s="4" t="s">
        <v>16</v>
      </c>
      <c r="B7" s="4" t="s">
        <v>18</v>
      </c>
      <c r="C7" s="4" t="s">
        <v>16</v>
      </c>
      <c r="D7" s="4"/>
      <c r="E7" s="4"/>
      <c r="F7" s="4"/>
      <c r="G7" s="5" t="s">
        <v>20</v>
      </c>
      <c r="H7" s="3">
        <f>+H8+H13+H18</f>
        <v>1827127290</v>
      </c>
      <c r="I7" s="3">
        <f>+I8+I13+I18</f>
        <v>42000000</v>
      </c>
      <c r="J7" s="3">
        <f t="shared" si="1"/>
        <v>1869127290</v>
      </c>
      <c r="K7" s="6">
        <f>+K8+K13+K18</f>
        <v>1724822827.5818</v>
      </c>
      <c r="L7" s="6">
        <f>+L8+L13+L18</f>
        <v>494754306.1734001</v>
      </c>
      <c r="M7" s="6">
        <f t="shared" si="0"/>
        <v>2219577133.7551999</v>
      </c>
      <c r="N7" s="8">
        <v>1.1877182142101701</v>
      </c>
    </row>
    <row r="8" spans="1:14" x14ac:dyDescent="0.25">
      <c r="A8" s="4" t="s">
        <v>16</v>
      </c>
      <c r="B8" s="4" t="s">
        <v>18</v>
      </c>
      <c r="C8" s="4" t="s">
        <v>16</v>
      </c>
      <c r="D8" s="4" t="s">
        <v>16</v>
      </c>
      <c r="E8" s="4"/>
      <c r="F8" s="4"/>
      <c r="G8" s="5" t="s">
        <v>21</v>
      </c>
      <c r="H8" s="3">
        <v>52109110</v>
      </c>
      <c r="I8" s="3">
        <v>0</v>
      </c>
      <c r="J8" s="3">
        <f t="shared" si="1"/>
        <v>52109110</v>
      </c>
      <c r="K8" s="6">
        <v>39919755.670000002</v>
      </c>
      <c r="L8" s="6">
        <v>4056123.78</v>
      </c>
      <c r="M8" s="9">
        <f t="shared" si="0"/>
        <v>43975879.450000003</v>
      </c>
      <c r="N8" s="8">
        <v>0.84391921969114403</v>
      </c>
    </row>
    <row r="9" spans="1:14" x14ac:dyDescent="0.25">
      <c r="A9" s="4" t="s">
        <v>16</v>
      </c>
      <c r="B9" s="4" t="s">
        <v>18</v>
      </c>
      <c r="C9" s="4" t="s">
        <v>16</v>
      </c>
      <c r="D9" s="4" t="s">
        <v>16</v>
      </c>
      <c r="E9" s="4" t="s">
        <v>22</v>
      </c>
      <c r="F9" s="4"/>
      <c r="G9" s="5" t="s">
        <v>23</v>
      </c>
      <c r="H9" s="3">
        <v>4451250</v>
      </c>
      <c r="I9" s="3">
        <v>0</v>
      </c>
      <c r="J9" s="3">
        <f t="shared" si="1"/>
        <v>4451250</v>
      </c>
      <c r="K9" s="6">
        <v>2968288.67</v>
      </c>
      <c r="L9" s="6">
        <v>912435.78</v>
      </c>
      <c r="M9" s="9">
        <f t="shared" si="0"/>
        <v>3880724.45</v>
      </c>
      <c r="N9" s="8">
        <v>0.87182801460263903</v>
      </c>
    </row>
    <row r="10" spans="1:14" x14ac:dyDescent="0.25">
      <c r="A10" s="11" t="s">
        <v>16</v>
      </c>
      <c r="B10" s="11" t="s">
        <v>18</v>
      </c>
      <c r="C10" s="11" t="s">
        <v>16</v>
      </c>
      <c r="D10" s="11" t="s">
        <v>16</v>
      </c>
      <c r="E10" s="11" t="s">
        <v>22</v>
      </c>
      <c r="F10" s="11" t="s">
        <v>24</v>
      </c>
      <c r="G10" s="12" t="s">
        <v>23</v>
      </c>
      <c r="H10" s="13">
        <v>4451250</v>
      </c>
      <c r="I10" s="13">
        <v>0</v>
      </c>
      <c r="J10" s="13">
        <f t="shared" si="1"/>
        <v>4451250</v>
      </c>
      <c r="K10" s="9">
        <v>2968288.67</v>
      </c>
      <c r="L10" s="9">
        <v>912435.78</v>
      </c>
      <c r="M10" s="9">
        <f t="shared" si="0"/>
        <v>3880724.45</v>
      </c>
      <c r="N10" s="10">
        <v>0.87182801460263903</v>
      </c>
    </row>
    <row r="11" spans="1:14" x14ac:dyDescent="0.25">
      <c r="A11" s="4" t="s">
        <v>16</v>
      </c>
      <c r="B11" s="4" t="s">
        <v>18</v>
      </c>
      <c r="C11" s="4" t="s">
        <v>16</v>
      </c>
      <c r="D11" s="4" t="s">
        <v>16</v>
      </c>
      <c r="E11" s="4" t="s">
        <v>25</v>
      </c>
      <c r="F11" s="4"/>
      <c r="G11" s="5" t="s">
        <v>26</v>
      </c>
      <c r="H11" s="3">
        <v>47657860</v>
      </c>
      <c r="I11" s="3">
        <v>0</v>
      </c>
      <c r="J11" s="13">
        <f t="shared" si="1"/>
        <v>47657860</v>
      </c>
      <c r="K11" s="6">
        <v>36951467</v>
      </c>
      <c r="L11" s="6">
        <v>3143688</v>
      </c>
      <c r="M11" s="9">
        <f t="shared" si="0"/>
        <v>40095155</v>
      </c>
      <c r="N11" s="8">
        <v>0.84131253480538104</v>
      </c>
    </row>
    <row r="12" spans="1:14" x14ac:dyDescent="0.25">
      <c r="A12" s="11" t="s">
        <v>16</v>
      </c>
      <c r="B12" s="11" t="s">
        <v>18</v>
      </c>
      <c r="C12" s="11" t="s">
        <v>16</v>
      </c>
      <c r="D12" s="11" t="s">
        <v>16</v>
      </c>
      <c r="E12" s="11" t="s">
        <v>25</v>
      </c>
      <c r="F12" s="11" t="s">
        <v>24</v>
      </c>
      <c r="G12" s="12" t="s">
        <v>27</v>
      </c>
      <c r="H12" s="13">
        <v>47657860</v>
      </c>
      <c r="I12" s="13">
        <v>0</v>
      </c>
      <c r="J12" s="13">
        <f t="shared" si="1"/>
        <v>47657860</v>
      </c>
      <c r="K12" s="9">
        <v>36951467</v>
      </c>
      <c r="L12" s="9">
        <v>3143688</v>
      </c>
      <c r="M12" s="9">
        <f t="shared" si="0"/>
        <v>40095155</v>
      </c>
      <c r="N12" s="10">
        <v>0.84131253480538104</v>
      </c>
    </row>
    <row r="13" spans="1:14" x14ac:dyDescent="0.25">
      <c r="A13" s="4" t="s">
        <v>16</v>
      </c>
      <c r="B13" s="4" t="s">
        <v>18</v>
      </c>
      <c r="C13" s="4" t="s">
        <v>16</v>
      </c>
      <c r="D13" s="4" t="s">
        <v>28</v>
      </c>
      <c r="E13" s="4"/>
      <c r="F13" s="4"/>
      <c r="G13" s="5" t="s">
        <v>29</v>
      </c>
      <c r="H13" s="3">
        <f>+H14+H16</f>
        <v>27129000</v>
      </c>
      <c r="I13" s="3">
        <f>+I14+I16</f>
        <v>-4000000</v>
      </c>
      <c r="J13" s="13">
        <f t="shared" si="1"/>
        <v>23129000</v>
      </c>
      <c r="K13" s="6">
        <f>+K14+K16</f>
        <v>13288285.65</v>
      </c>
      <c r="L13" s="6">
        <f>+L14+L16</f>
        <v>5114045.63</v>
      </c>
      <c r="M13" s="6">
        <f t="shared" si="0"/>
        <v>18402331.280000001</v>
      </c>
      <c r="N13" s="8">
        <v>0.79574025163215001</v>
      </c>
    </row>
    <row r="14" spans="1:14" x14ac:dyDescent="0.25">
      <c r="A14" s="4" t="s">
        <v>16</v>
      </c>
      <c r="B14" s="4" t="s">
        <v>18</v>
      </c>
      <c r="C14" s="4" t="s">
        <v>16</v>
      </c>
      <c r="D14" s="4" t="s">
        <v>28</v>
      </c>
      <c r="E14" s="4" t="s">
        <v>30</v>
      </c>
      <c r="F14" s="4"/>
      <c r="G14" s="5" t="s">
        <v>31</v>
      </c>
      <c r="H14" s="3">
        <v>21129000</v>
      </c>
      <c r="I14" s="3">
        <v>-4000000</v>
      </c>
      <c r="J14" s="13">
        <f t="shared" si="1"/>
        <v>17129000</v>
      </c>
      <c r="K14" s="6">
        <v>8785940.6500000004</v>
      </c>
      <c r="L14" s="6">
        <v>3616390.63</v>
      </c>
      <c r="M14" s="9">
        <f t="shared" si="0"/>
        <v>12402331.280000001</v>
      </c>
      <c r="N14" s="8">
        <f>+M14/J14</f>
        <v>0.72405460213672723</v>
      </c>
    </row>
    <row r="15" spans="1:14" x14ac:dyDescent="0.25">
      <c r="A15" s="11" t="s">
        <v>16</v>
      </c>
      <c r="B15" s="11" t="s">
        <v>18</v>
      </c>
      <c r="C15" s="11" t="s">
        <v>16</v>
      </c>
      <c r="D15" s="11" t="s">
        <v>28</v>
      </c>
      <c r="E15" s="11" t="s">
        <v>30</v>
      </c>
      <c r="F15" s="11" t="s">
        <v>33</v>
      </c>
      <c r="G15" s="12" t="s">
        <v>32</v>
      </c>
      <c r="H15" s="13">
        <v>21129000</v>
      </c>
      <c r="I15" s="13">
        <v>-4000000</v>
      </c>
      <c r="J15" s="13">
        <f t="shared" si="1"/>
        <v>17129000</v>
      </c>
      <c r="K15" s="9">
        <f>1650409+7135531.65</f>
        <v>8785940.6500000004</v>
      </c>
      <c r="L15" s="9">
        <f>159645+3546745.63</f>
        <v>3706390.63</v>
      </c>
      <c r="M15" s="9">
        <f t="shared" si="0"/>
        <v>12492331.280000001</v>
      </c>
      <c r="N15" s="8">
        <f>+M15/J15</f>
        <v>0.72930884931986695</v>
      </c>
    </row>
    <row r="16" spans="1:14" x14ac:dyDescent="0.25">
      <c r="A16" s="4" t="s">
        <v>16</v>
      </c>
      <c r="B16" s="4" t="s">
        <v>18</v>
      </c>
      <c r="C16" s="4" t="s">
        <v>16</v>
      </c>
      <c r="D16" s="4" t="s">
        <v>28</v>
      </c>
      <c r="E16" s="4" t="s">
        <v>34</v>
      </c>
      <c r="F16" s="4"/>
      <c r="G16" s="5" t="s">
        <v>35</v>
      </c>
      <c r="H16" s="3">
        <f>SUM(H17)</f>
        <v>6000000</v>
      </c>
      <c r="I16" s="3">
        <f>SUM(I17)</f>
        <v>0</v>
      </c>
      <c r="J16" s="13">
        <f t="shared" si="1"/>
        <v>6000000</v>
      </c>
      <c r="K16" s="6">
        <f>SUM(K17)</f>
        <v>4502345</v>
      </c>
      <c r="L16" s="6">
        <f>SUM(L17)</f>
        <v>1497655</v>
      </c>
      <c r="M16" s="6">
        <f t="shared" si="0"/>
        <v>6000000</v>
      </c>
      <c r="N16" s="8">
        <f>+M16/J16</f>
        <v>1</v>
      </c>
    </row>
    <row r="17" spans="1:14" x14ac:dyDescent="0.25">
      <c r="A17" s="11" t="s">
        <v>16</v>
      </c>
      <c r="B17" s="11" t="s">
        <v>18</v>
      </c>
      <c r="C17" s="11" t="s">
        <v>16</v>
      </c>
      <c r="D17" s="11" t="s">
        <v>28</v>
      </c>
      <c r="E17" s="11" t="s">
        <v>34</v>
      </c>
      <c r="F17" s="11" t="s">
        <v>30</v>
      </c>
      <c r="G17" s="12" t="s">
        <v>36</v>
      </c>
      <c r="H17" s="13">
        <v>6000000</v>
      </c>
      <c r="I17" s="13">
        <v>0</v>
      </c>
      <c r="J17" s="13">
        <f t="shared" si="1"/>
        <v>6000000</v>
      </c>
      <c r="K17" s="9">
        <v>4502345</v>
      </c>
      <c r="L17" s="9">
        <v>1497655</v>
      </c>
      <c r="M17" s="9">
        <f t="shared" si="0"/>
        <v>6000000</v>
      </c>
      <c r="N17" s="8">
        <f>+M17/J17</f>
        <v>1</v>
      </c>
    </row>
    <row r="18" spans="1:14" x14ac:dyDescent="0.25">
      <c r="A18" s="4" t="s">
        <v>16</v>
      </c>
      <c r="B18" s="4" t="s">
        <v>18</v>
      </c>
      <c r="C18" s="4" t="s">
        <v>16</v>
      </c>
      <c r="D18" s="4" t="s">
        <v>18</v>
      </c>
      <c r="E18" s="4"/>
      <c r="F18" s="4"/>
      <c r="G18" s="5" t="s">
        <v>37</v>
      </c>
      <c r="H18" s="3">
        <f>+H19+H21</f>
        <v>1747889180</v>
      </c>
      <c r="I18" s="3">
        <f>+I19+I21</f>
        <v>46000000</v>
      </c>
      <c r="J18" s="13">
        <f t="shared" si="1"/>
        <v>1793889180</v>
      </c>
      <c r="K18" s="6">
        <f>+K19+K21</f>
        <v>1671614786.2618001</v>
      </c>
      <c r="L18" s="6">
        <f>+L19+L21</f>
        <v>485584136.76340008</v>
      </c>
      <c r="M18" s="6">
        <f t="shared" si="0"/>
        <v>2157198923.0251999</v>
      </c>
      <c r="N18" s="8">
        <v>1.20275878540072</v>
      </c>
    </row>
    <row r="19" spans="1:14" x14ac:dyDescent="0.25">
      <c r="A19" s="4" t="s">
        <v>16</v>
      </c>
      <c r="B19" s="4" t="s">
        <v>18</v>
      </c>
      <c r="C19" s="4" t="s">
        <v>16</v>
      </c>
      <c r="D19" s="4" t="s">
        <v>18</v>
      </c>
      <c r="E19" s="4" t="s">
        <v>30</v>
      </c>
      <c r="F19" s="4"/>
      <c r="G19" s="5" t="s">
        <v>38</v>
      </c>
      <c r="H19" s="3">
        <v>48000000</v>
      </c>
      <c r="I19" s="3">
        <v>6000000</v>
      </c>
      <c r="J19" s="13">
        <f t="shared" si="1"/>
        <v>54000000</v>
      </c>
      <c r="K19" s="6">
        <v>67145536.739800006</v>
      </c>
      <c r="L19" s="6">
        <v>16634847.42</v>
      </c>
      <c r="M19" s="9">
        <f t="shared" si="0"/>
        <v>83780384.159800008</v>
      </c>
      <c r="N19" s="8">
        <v>1.55148859555185</v>
      </c>
    </row>
    <row r="20" spans="1:14" x14ac:dyDescent="0.25">
      <c r="A20" s="11" t="s">
        <v>16</v>
      </c>
      <c r="B20" s="11" t="s">
        <v>18</v>
      </c>
      <c r="C20" s="11" t="s">
        <v>16</v>
      </c>
      <c r="D20" s="11" t="s">
        <v>18</v>
      </c>
      <c r="E20" s="11" t="s">
        <v>30</v>
      </c>
      <c r="F20" s="11" t="s">
        <v>33</v>
      </c>
      <c r="G20" s="12" t="s">
        <v>39</v>
      </c>
      <c r="H20" s="13">
        <v>48000000</v>
      </c>
      <c r="I20" s="13">
        <v>6000000</v>
      </c>
      <c r="J20" s="13">
        <f t="shared" si="1"/>
        <v>54000000</v>
      </c>
      <c r="K20" s="9">
        <v>67145536.739800006</v>
      </c>
      <c r="L20" s="9">
        <v>16634847.42</v>
      </c>
      <c r="M20" s="9">
        <f t="shared" si="0"/>
        <v>83780384.159800008</v>
      </c>
      <c r="N20" s="10">
        <v>1.55148859555185</v>
      </c>
    </row>
    <row r="21" spans="1:14" x14ac:dyDescent="0.25">
      <c r="A21" s="4" t="s">
        <v>16</v>
      </c>
      <c r="B21" s="4" t="s">
        <v>18</v>
      </c>
      <c r="C21" s="4" t="s">
        <v>16</v>
      </c>
      <c r="D21" s="4" t="s">
        <v>18</v>
      </c>
      <c r="E21" s="4" t="s">
        <v>40</v>
      </c>
      <c r="F21" s="4"/>
      <c r="G21" s="5" t="s">
        <v>41</v>
      </c>
      <c r="H21" s="3">
        <f>SUM(H22:H23)</f>
        <v>1699889180</v>
      </c>
      <c r="I21" s="3">
        <f>SUM(I22:I23)</f>
        <v>40000000</v>
      </c>
      <c r="J21" s="13">
        <f t="shared" si="1"/>
        <v>1739889180</v>
      </c>
      <c r="K21" s="6">
        <f>SUM(K22:K23)</f>
        <v>1604469249.5220001</v>
      </c>
      <c r="L21" s="6">
        <f>SUM(L22:L23)</f>
        <v>468949289.34340006</v>
      </c>
      <c r="M21" s="6">
        <f t="shared" si="0"/>
        <v>2073418538.8654001</v>
      </c>
      <c r="N21" s="8">
        <v>1.1919354467854599</v>
      </c>
    </row>
    <row r="22" spans="1:14" x14ac:dyDescent="0.25">
      <c r="A22" s="11" t="s">
        <v>16</v>
      </c>
      <c r="B22" s="11" t="s">
        <v>18</v>
      </c>
      <c r="C22" s="11" t="s">
        <v>16</v>
      </c>
      <c r="D22" s="11" t="s">
        <v>18</v>
      </c>
      <c r="E22" s="11" t="s">
        <v>40</v>
      </c>
      <c r="F22" s="11" t="s">
        <v>33</v>
      </c>
      <c r="G22" s="12" t="s">
        <v>42</v>
      </c>
      <c r="H22" s="13">
        <v>1349889180</v>
      </c>
      <c r="I22" s="13">
        <v>0</v>
      </c>
      <c r="J22" s="13">
        <f t="shared" si="1"/>
        <v>1349889180</v>
      </c>
      <c r="K22" s="9">
        <v>1166617749.4168</v>
      </c>
      <c r="L22" s="9">
        <f>348611847.92-0.01+103638.91</f>
        <v>348715486.82000005</v>
      </c>
      <c r="M22" s="9">
        <f t="shared" si="0"/>
        <v>1515333236.2368002</v>
      </c>
      <c r="N22" s="10">
        <f>+M22/J22</f>
        <v>1.1225612136818521</v>
      </c>
    </row>
    <row r="23" spans="1:14" x14ac:dyDescent="0.25">
      <c r="A23" s="11" t="s">
        <v>16</v>
      </c>
      <c r="B23" s="11" t="s">
        <v>18</v>
      </c>
      <c r="C23" s="11" t="s">
        <v>16</v>
      </c>
      <c r="D23" s="11" t="s">
        <v>18</v>
      </c>
      <c r="E23" s="11" t="s">
        <v>40</v>
      </c>
      <c r="F23" s="11" t="s">
        <v>25</v>
      </c>
      <c r="G23" s="12" t="s">
        <v>43</v>
      </c>
      <c r="H23" s="13">
        <v>350000000</v>
      </c>
      <c r="I23" s="13">
        <v>40000000</v>
      </c>
      <c r="J23" s="13">
        <f t="shared" si="1"/>
        <v>390000000</v>
      </c>
      <c r="K23" s="9">
        <v>437851500.10519999</v>
      </c>
      <c r="L23" s="9">
        <v>120233802.52339999</v>
      </c>
      <c r="M23" s="9">
        <f t="shared" si="0"/>
        <v>558085302.6286</v>
      </c>
      <c r="N23" s="10">
        <v>1.4309879554579401</v>
      </c>
    </row>
    <row r="24" spans="1:14" x14ac:dyDescent="0.25">
      <c r="A24" s="4" t="s">
        <v>16</v>
      </c>
      <c r="B24" s="4" t="s">
        <v>18</v>
      </c>
      <c r="C24" s="4" t="s">
        <v>28</v>
      </c>
      <c r="D24" s="4"/>
      <c r="E24" s="4"/>
      <c r="F24" s="4"/>
      <c r="G24" s="5" t="s">
        <v>44</v>
      </c>
      <c r="H24" s="3">
        <f>+H25</f>
        <v>8000000</v>
      </c>
      <c r="I24" s="3">
        <f>+I25</f>
        <v>-3473814.99</v>
      </c>
      <c r="J24" s="13">
        <f t="shared" si="1"/>
        <v>4526185.01</v>
      </c>
      <c r="K24" s="6">
        <f>+K25</f>
        <v>5417418.7516000001</v>
      </c>
      <c r="L24" s="6">
        <f>+L25</f>
        <v>804711.44</v>
      </c>
      <c r="M24" s="6">
        <f t="shared" si="0"/>
        <v>6222130.1916000005</v>
      </c>
      <c r="N24" s="8">
        <v>1.38130724104006</v>
      </c>
    </row>
    <row r="25" spans="1:14" x14ac:dyDescent="0.25">
      <c r="A25" s="4" t="s">
        <v>16</v>
      </c>
      <c r="B25" s="4" t="s">
        <v>18</v>
      </c>
      <c r="C25" s="4" t="s">
        <v>28</v>
      </c>
      <c r="D25" s="4" t="s">
        <v>18</v>
      </c>
      <c r="E25" s="4"/>
      <c r="F25" s="4"/>
      <c r="G25" s="5" t="s">
        <v>45</v>
      </c>
      <c r="H25" s="3">
        <f>+H26</f>
        <v>8000000</v>
      </c>
      <c r="I25" s="3">
        <f>+I26</f>
        <v>-3473814.99</v>
      </c>
      <c r="J25" s="13">
        <f t="shared" si="1"/>
        <v>4526185.01</v>
      </c>
      <c r="K25" s="6">
        <f>+K26</f>
        <v>5417418.7516000001</v>
      </c>
      <c r="L25" s="6">
        <f>+L26</f>
        <v>804711.44</v>
      </c>
      <c r="M25" s="6">
        <f t="shared" si="0"/>
        <v>6222130.1916000005</v>
      </c>
      <c r="N25" s="8">
        <v>1.38130724104006</v>
      </c>
    </row>
    <row r="26" spans="1:14" x14ac:dyDescent="0.25">
      <c r="A26" s="4" t="s">
        <v>16</v>
      </c>
      <c r="B26" s="4" t="s">
        <v>18</v>
      </c>
      <c r="C26" s="4" t="s">
        <v>28</v>
      </c>
      <c r="D26" s="4" t="s">
        <v>18</v>
      </c>
      <c r="E26" s="4" t="s">
        <v>33</v>
      </c>
      <c r="F26" s="4"/>
      <c r="G26" s="5" t="s">
        <v>46</v>
      </c>
      <c r="H26" s="3">
        <f>SUM(H27:H28)</f>
        <v>8000000</v>
      </c>
      <c r="I26" s="3">
        <f>SUM(I27:I28)</f>
        <v>-3473814.99</v>
      </c>
      <c r="J26" s="13">
        <f t="shared" si="1"/>
        <v>4526185.01</v>
      </c>
      <c r="K26" s="6">
        <f>SUM(K27:K28)</f>
        <v>5417418.7516000001</v>
      </c>
      <c r="L26" s="6">
        <f>SUM(L27:L28)</f>
        <v>804711.44</v>
      </c>
      <c r="M26" s="6">
        <f t="shared" si="0"/>
        <v>6222130.1916000005</v>
      </c>
      <c r="N26" s="8">
        <v>1.38130724104006</v>
      </c>
    </row>
    <row r="27" spans="1:14" x14ac:dyDescent="0.25">
      <c r="A27" s="11" t="s">
        <v>16</v>
      </c>
      <c r="B27" s="11" t="s">
        <v>18</v>
      </c>
      <c r="C27" s="11" t="s">
        <v>28</v>
      </c>
      <c r="D27" s="11" t="s">
        <v>18</v>
      </c>
      <c r="E27" s="11" t="s">
        <v>33</v>
      </c>
      <c r="F27" s="11" t="s">
        <v>24</v>
      </c>
      <c r="G27" s="12" t="s">
        <v>47</v>
      </c>
      <c r="H27" s="13">
        <v>8000000</v>
      </c>
      <c r="I27" s="13">
        <v>-3473814.99</v>
      </c>
      <c r="J27" s="13">
        <f t="shared" si="1"/>
        <v>4526185.01</v>
      </c>
      <c r="K27" s="9">
        <v>1467318.7516000001</v>
      </c>
      <c r="L27" s="9">
        <v>804711.44</v>
      </c>
      <c r="M27" s="9">
        <f t="shared" si="0"/>
        <v>2272030.1916</v>
      </c>
      <c r="N27" s="10">
        <f>+M27/J27</f>
        <v>0.50197466223326126</v>
      </c>
    </row>
    <row r="28" spans="1:14" x14ac:dyDescent="0.25">
      <c r="A28" s="11" t="s">
        <v>16</v>
      </c>
      <c r="B28" s="11" t="s">
        <v>18</v>
      </c>
      <c r="C28" s="11" t="s">
        <v>28</v>
      </c>
      <c r="D28" s="11" t="s">
        <v>18</v>
      </c>
      <c r="E28" s="11" t="s">
        <v>33</v>
      </c>
      <c r="F28" s="11" t="s">
        <v>34</v>
      </c>
      <c r="G28" s="12" t="s">
        <v>48</v>
      </c>
      <c r="H28" s="13">
        <v>0</v>
      </c>
      <c r="I28" s="13">
        <v>0</v>
      </c>
      <c r="J28" s="13">
        <f t="shared" si="1"/>
        <v>0</v>
      </c>
      <c r="K28" s="9">
        <v>3950100</v>
      </c>
      <c r="L28" s="9">
        <v>0</v>
      </c>
      <c r="M28" s="9">
        <f t="shared" si="0"/>
        <v>3950100</v>
      </c>
      <c r="N28" s="10">
        <v>0</v>
      </c>
    </row>
    <row r="29" spans="1:14" x14ac:dyDescent="0.25">
      <c r="A29" s="4" t="s">
        <v>16</v>
      </c>
      <c r="B29" s="4" t="s">
        <v>18</v>
      </c>
      <c r="C29" s="4" t="s">
        <v>18</v>
      </c>
      <c r="D29" s="4"/>
      <c r="E29" s="4"/>
      <c r="F29" s="4"/>
      <c r="G29" s="5" t="s">
        <v>49</v>
      </c>
      <c r="H29" s="3">
        <f>+H30</f>
        <v>4000000</v>
      </c>
      <c r="I29" s="3">
        <f>+I30</f>
        <v>0</v>
      </c>
      <c r="J29" s="13">
        <f t="shared" si="1"/>
        <v>4000000</v>
      </c>
      <c r="K29" s="6">
        <f>+K30</f>
        <v>22677925.756000001</v>
      </c>
      <c r="L29" s="6">
        <f>+L30</f>
        <v>3744989.41</v>
      </c>
      <c r="M29" s="6">
        <f t="shared" si="0"/>
        <v>26422915.166000001</v>
      </c>
      <c r="N29" s="8">
        <v>6.4620730965000002</v>
      </c>
    </row>
    <row r="30" spans="1:14" x14ac:dyDescent="0.25">
      <c r="A30" s="4" t="s">
        <v>16</v>
      </c>
      <c r="B30" s="4" t="s">
        <v>18</v>
      </c>
      <c r="C30" s="4" t="s">
        <v>18</v>
      </c>
      <c r="D30" s="4" t="s">
        <v>16</v>
      </c>
      <c r="E30" s="4"/>
      <c r="F30" s="4"/>
      <c r="G30" s="5" t="s">
        <v>50</v>
      </c>
      <c r="H30" s="3">
        <f>+H31+H33+H35</f>
        <v>4000000</v>
      </c>
      <c r="I30" s="3">
        <f>+I31+I33+I35</f>
        <v>0</v>
      </c>
      <c r="J30" s="13">
        <f t="shared" si="1"/>
        <v>4000000</v>
      </c>
      <c r="K30" s="6">
        <f>+K31+K33+K35</f>
        <v>22677925.756000001</v>
      </c>
      <c r="L30" s="6">
        <f>+L31+L33+L35</f>
        <v>3744989.41</v>
      </c>
      <c r="M30" s="6">
        <f t="shared" si="0"/>
        <v>26422915.166000001</v>
      </c>
      <c r="N30" s="8">
        <v>0</v>
      </c>
    </row>
    <row r="31" spans="1:14" x14ac:dyDescent="0.25">
      <c r="A31" s="4" t="s">
        <v>16</v>
      </c>
      <c r="B31" s="4" t="s">
        <v>18</v>
      </c>
      <c r="C31" s="4" t="s">
        <v>18</v>
      </c>
      <c r="D31" s="4" t="s">
        <v>16</v>
      </c>
      <c r="E31" s="4" t="s">
        <v>33</v>
      </c>
      <c r="F31" s="4"/>
      <c r="G31" s="5" t="s">
        <v>51</v>
      </c>
      <c r="H31" s="3">
        <f>+H32</f>
        <v>0</v>
      </c>
      <c r="I31" s="3">
        <f>+I32</f>
        <v>0</v>
      </c>
      <c r="J31" s="13">
        <f t="shared" si="1"/>
        <v>0</v>
      </c>
      <c r="K31" s="6">
        <f>+K32</f>
        <v>4892076.7560000001</v>
      </c>
      <c r="L31" s="6">
        <f>+L32</f>
        <v>993834.41</v>
      </c>
      <c r="M31" s="9">
        <f t="shared" si="0"/>
        <v>5885911.1660000002</v>
      </c>
      <c r="N31" s="8">
        <v>0</v>
      </c>
    </row>
    <row r="32" spans="1:14" x14ac:dyDescent="0.25">
      <c r="A32" s="11" t="s">
        <v>16</v>
      </c>
      <c r="B32" s="11" t="s">
        <v>18</v>
      </c>
      <c r="C32" s="11" t="s">
        <v>18</v>
      </c>
      <c r="D32" s="11" t="s">
        <v>16</v>
      </c>
      <c r="E32" s="11" t="s">
        <v>33</v>
      </c>
      <c r="F32" s="11" t="s">
        <v>24</v>
      </c>
      <c r="G32" s="12" t="s">
        <v>52</v>
      </c>
      <c r="H32" s="13">
        <v>0</v>
      </c>
      <c r="I32" s="13">
        <v>0</v>
      </c>
      <c r="J32" s="13">
        <f t="shared" si="1"/>
        <v>0</v>
      </c>
      <c r="K32" s="9">
        <v>4892076.7560000001</v>
      </c>
      <c r="L32" s="9">
        <v>993834.41</v>
      </c>
      <c r="M32" s="9">
        <f t="shared" si="0"/>
        <v>5885911.1660000002</v>
      </c>
      <c r="N32" s="10">
        <v>0</v>
      </c>
    </row>
    <row r="33" spans="1:14" x14ac:dyDescent="0.25">
      <c r="A33" s="4" t="s">
        <v>16</v>
      </c>
      <c r="B33" s="4" t="s">
        <v>18</v>
      </c>
      <c r="C33" s="4" t="s">
        <v>18</v>
      </c>
      <c r="D33" s="4" t="s">
        <v>16</v>
      </c>
      <c r="E33" s="4" t="s">
        <v>25</v>
      </c>
      <c r="F33" s="4"/>
      <c r="G33" s="5" t="s">
        <v>53</v>
      </c>
      <c r="H33" s="3">
        <f>+H34</f>
        <v>0</v>
      </c>
      <c r="I33" s="3">
        <f>+I34</f>
        <v>0</v>
      </c>
      <c r="J33" s="13">
        <f t="shared" si="1"/>
        <v>0</v>
      </c>
      <c r="K33" s="6">
        <f>+K34</f>
        <v>14146304</v>
      </c>
      <c r="L33" s="6">
        <f>+L34</f>
        <v>2751155</v>
      </c>
      <c r="M33" s="6">
        <f t="shared" si="0"/>
        <v>16897459</v>
      </c>
      <c r="N33" s="8">
        <v>0</v>
      </c>
    </row>
    <row r="34" spans="1:14" x14ac:dyDescent="0.25">
      <c r="A34" s="11" t="s">
        <v>16</v>
      </c>
      <c r="B34" s="11" t="s">
        <v>18</v>
      </c>
      <c r="C34" s="11" t="s">
        <v>18</v>
      </c>
      <c r="D34" s="11" t="s">
        <v>16</v>
      </c>
      <c r="E34" s="11" t="s">
        <v>25</v>
      </c>
      <c r="F34" s="11" t="s">
        <v>24</v>
      </c>
      <c r="G34" s="12" t="s">
        <v>54</v>
      </c>
      <c r="H34" s="13">
        <v>0</v>
      </c>
      <c r="I34" s="13">
        <v>0</v>
      </c>
      <c r="J34" s="13">
        <f t="shared" si="1"/>
        <v>0</v>
      </c>
      <c r="K34" s="9">
        <v>14146304</v>
      </c>
      <c r="L34" s="9">
        <v>2751155</v>
      </c>
      <c r="M34" s="9">
        <f t="shared" si="0"/>
        <v>16897459</v>
      </c>
      <c r="N34" s="10">
        <v>0</v>
      </c>
    </row>
    <row r="35" spans="1:14" x14ac:dyDescent="0.25">
      <c r="A35" s="4" t="s">
        <v>16</v>
      </c>
      <c r="B35" s="4" t="s">
        <v>18</v>
      </c>
      <c r="C35" s="4" t="s">
        <v>18</v>
      </c>
      <c r="D35" s="4" t="s">
        <v>28</v>
      </c>
      <c r="E35" s="4"/>
      <c r="F35" s="4"/>
      <c r="G35" s="5" t="s">
        <v>55</v>
      </c>
      <c r="H35" s="3">
        <v>4000000</v>
      </c>
      <c r="I35" s="3">
        <v>0</v>
      </c>
      <c r="J35" s="13">
        <f t="shared" si="1"/>
        <v>4000000</v>
      </c>
      <c r="K35" s="6">
        <v>3639545</v>
      </c>
      <c r="L35" s="6">
        <v>0</v>
      </c>
      <c r="M35" s="6">
        <f t="shared" si="0"/>
        <v>3639545</v>
      </c>
      <c r="N35" s="8">
        <v>0.90988625000000001</v>
      </c>
    </row>
    <row r="36" spans="1:14" x14ac:dyDescent="0.25">
      <c r="A36" s="4" t="s">
        <v>16</v>
      </c>
      <c r="B36" s="4" t="s">
        <v>18</v>
      </c>
      <c r="C36" s="4" t="s">
        <v>18</v>
      </c>
      <c r="D36" s="4" t="s">
        <v>28</v>
      </c>
      <c r="E36" s="4" t="s">
        <v>24</v>
      </c>
      <c r="F36" s="4"/>
      <c r="G36" s="5" t="s">
        <v>56</v>
      </c>
      <c r="H36" s="3">
        <v>4000000</v>
      </c>
      <c r="I36" s="3">
        <v>0</v>
      </c>
      <c r="J36" s="13">
        <f t="shared" si="1"/>
        <v>4000000</v>
      </c>
      <c r="K36" s="6">
        <v>3639545</v>
      </c>
      <c r="L36" s="6">
        <v>0</v>
      </c>
      <c r="M36" s="6">
        <f t="shared" si="0"/>
        <v>3639545</v>
      </c>
      <c r="N36" s="8">
        <v>0.90988625000000001</v>
      </c>
    </row>
    <row r="37" spans="1:14" x14ac:dyDescent="0.25">
      <c r="A37" s="11" t="s">
        <v>16</v>
      </c>
      <c r="B37" s="11" t="s">
        <v>18</v>
      </c>
      <c r="C37" s="11" t="s">
        <v>18</v>
      </c>
      <c r="D37" s="11" t="s">
        <v>28</v>
      </c>
      <c r="E37" s="11" t="s">
        <v>24</v>
      </c>
      <c r="F37" s="11" t="s">
        <v>24</v>
      </c>
      <c r="G37" s="12" t="s">
        <v>57</v>
      </c>
      <c r="H37" s="13">
        <v>4000000</v>
      </c>
      <c r="I37" s="13">
        <v>0</v>
      </c>
      <c r="J37" s="13">
        <f t="shared" si="1"/>
        <v>4000000</v>
      </c>
      <c r="K37" s="9">
        <v>3639545</v>
      </c>
      <c r="L37" s="9">
        <v>0</v>
      </c>
      <c r="M37" s="9">
        <f t="shared" si="0"/>
        <v>3639545</v>
      </c>
      <c r="N37" s="10">
        <v>0.90988625000000001</v>
      </c>
    </row>
    <row r="38" spans="1:14" x14ac:dyDescent="0.25">
      <c r="A38" s="4" t="s">
        <v>16</v>
      </c>
      <c r="B38" s="4" t="s">
        <v>18</v>
      </c>
      <c r="C38" s="4" t="s">
        <v>58</v>
      </c>
      <c r="D38" s="4"/>
      <c r="E38" s="4"/>
      <c r="F38" s="4"/>
      <c r="G38" s="5" t="s">
        <v>59</v>
      </c>
      <c r="H38" s="3">
        <f>+H39+H42</f>
        <v>0</v>
      </c>
      <c r="I38" s="3">
        <f>+I39+I42</f>
        <v>0</v>
      </c>
      <c r="J38" s="13">
        <f>SUM(H38:I38)</f>
        <v>0</v>
      </c>
      <c r="K38" s="6">
        <f>+K39+K42</f>
        <v>3470800</v>
      </c>
      <c r="L38" s="6">
        <f>+L39+L42</f>
        <v>153030.23000000001</v>
      </c>
      <c r="M38" s="6">
        <f t="shared" si="0"/>
        <v>3623830.23</v>
      </c>
      <c r="N38" s="8">
        <v>0</v>
      </c>
    </row>
    <row r="39" spans="1:14" x14ac:dyDescent="0.25">
      <c r="A39" s="4" t="s">
        <v>16</v>
      </c>
      <c r="B39" s="4" t="s">
        <v>18</v>
      </c>
      <c r="C39" s="4" t="s">
        <v>58</v>
      </c>
      <c r="D39" s="4" t="s">
        <v>16</v>
      </c>
      <c r="E39" s="4"/>
      <c r="F39" s="4"/>
      <c r="G39" s="5" t="s">
        <v>60</v>
      </c>
      <c r="H39" s="3">
        <v>0</v>
      </c>
      <c r="I39" s="3">
        <v>0</v>
      </c>
      <c r="J39" s="13">
        <f t="shared" ref="J39:J44" si="2">SUM(H39:I39)</f>
        <v>0</v>
      </c>
      <c r="K39" s="6">
        <f>+K40</f>
        <v>3470800</v>
      </c>
      <c r="L39" s="6">
        <f>+L40</f>
        <v>153030.23000000001</v>
      </c>
      <c r="M39" s="6">
        <f t="shared" si="0"/>
        <v>3623830.23</v>
      </c>
      <c r="N39" s="8">
        <v>0</v>
      </c>
    </row>
    <row r="40" spans="1:14" x14ac:dyDescent="0.25">
      <c r="A40" s="4" t="s">
        <v>16</v>
      </c>
      <c r="B40" s="4" t="s">
        <v>18</v>
      </c>
      <c r="C40" s="4" t="s">
        <v>58</v>
      </c>
      <c r="D40" s="4" t="s">
        <v>16</v>
      </c>
      <c r="E40" s="4" t="s">
        <v>24</v>
      </c>
      <c r="F40" s="4"/>
      <c r="G40" s="5" t="s">
        <v>60</v>
      </c>
      <c r="H40" s="3">
        <v>0</v>
      </c>
      <c r="I40" s="3">
        <v>0</v>
      </c>
      <c r="J40" s="13">
        <f t="shared" si="2"/>
        <v>0</v>
      </c>
      <c r="K40" s="6">
        <f>+K41</f>
        <v>3470800</v>
      </c>
      <c r="L40" s="6">
        <f>+L41</f>
        <v>153030.23000000001</v>
      </c>
      <c r="M40" s="6">
        <f t="shared" si="0"/>
        <v>3623830.23</v>
      </c>
      <c r="N40" s="8">
        <v>0</v>
      </c>
    </row>
    <row r="41" spans="1:14" x14ac:dyDescent="0.25">
      <c r="A41" s="11" t="s">
        <v>16</v>
      </c>
      <c r="B41" s="11" t="s">
        <v>18</v>
      </c>
      <c r="C41" s="11" t="s">
        <v>58</v>
      </c>
      <c r="D41" s="11" t="s">
        <v>16</v>
      </c>
      <c r="E41" s="11" t="s">
        <v>24</v>
      </c>
      <c r="F41" s="11" t="s">
        <v>24</v>
      </c>
      <c r="G41" s="12" t="s">
        <v>60</v>
      </c>
      <c r="H41" s="13">
        <v>0</v>
      </c>
      <c r="I41" s="13">
        <v>0</v>
      </c>
      <c r="J41" s="13">
        <f t="shared" si="2"/>
        <v>0</v>
      </c>
      <c r="K41" s="9">
        <f>3550838.91-80038.91</f>
        <v>3470800</v>
      </c>
      <c r="L41" s="9">
        <f>176630.23-23600</f>
        <v>153030.23000000001</v>
      </c>
      <c r="M41" s="9">
        <f t="shared" si="0"/>
        <v>3623830.23</v>
      </c>
      <c r="N41" s="10">
        <v>0</v>
      </c>
    </row>
    <row r="42" spans="1:14" x14ac:dyDescent="0.25">
      <c r="A42" s="14" t="s">
        <v>16</v>
      </c>
      <c r="B42" s="14" t="s">
        <v>18</v>
      </c>
      <c r="C42" s="14" t="s">
        <v>58</v>
      </c>
      <c r="D42" s="14" t="s">
        <v>58</v>
      </c>
      <c r="E42" s="14"/>
      <c r="F42" s="14"/>
      <c r="G42" s="15" t="s">
        <v>61</v>
      </c>
      <c r="H42" s="14"/>
      <c r="I42" s="16"/>
      <c r="J42" s="13">
        <f t="shared" si="2"/>
        <v>0</v>
      </c>
      <c r="K42" s="9"/>
      <c r="L42" s="9">
        <f>+L43</f>
        <v>0</v>
      </c>
      <c r="M42" s="9">
        <f t="shared" si="0"/>
        <v>0</v>
      </c>
      <c r="N42" s="10"/>
    </row>
    <row r="43" spans="1:14" x14ac:dyDescent="0.25">
      <c r="A43" s="14" t="s">
        <v>16</v>
      </c>
      <c r="B43" s="14" t="s">
        <v>18</v>
      </c>
      <c r="C43" s="14" t="s">
        <v>58</v>
      </c>
      <c r="D43" s="14" t="s">
        <v>58</v>
      </c>
      <c r="E43" s="14" t="s">
        <v>24</v>
      </c>
      <c r="F43" s="14"/>
      <c r="G43" s="15" t="s">
        <v>61</v>
      </c>
      <c r="H43" s="14"/>
      <c r="I43" s="16"/>
      <c r="J43" s="13">
        <f t="shared" si="2"/>
        <v>0</v>
      </c>
      <c r="K43" s="9"/>
      <c r="L43" s="9">
        <f>+L44</f>
        <v>0</v>
      </c>
      <c r="M43" s="9">
        <f t="shared" si="0"/>
        <v>0</v>
      </c>
      <c r="N43" s="10"/>
    </row>
    <row r="44" spans="1:14" x14ac:dyDescent="0.25">
      <c r="A44" s="17" t="s">
        <v>16</v>
      </c>
      <c r="B44" s="17" t="s">
        <v>18</v>
      </c>
      <c r="C44" s="17" t="s">
        <v>58</v>
      </c>
      <c r="D44" s="17" t="s">
        <v>58</v>
      </c>
      <c r="E44" s="17" t="s">
        <v>24</v>
      </c>
      <c r="F44" s="17" t="s">
        <v>24</v>
      </c>
      <c r="G44" s="18" t="s">
        <v>61</v>
      </c>
      <c r="H44" s="17"/>
      <c r="I44" s="16"/>
      <c r="J44" s="13">
        <f t="shared" si="2"/>
        <v>0</v>
      </c>
      <c r="K44" s="9"/>
      <c r="L44" s="9"/>
      <c r="M44" s="9">
        <f t="shared" si="0"/>
        <v>0</v>
      </c>
      <c r="N44" s="10"/>
    </row>
    <row r="45" spans="1:14" x14ac:dyDescent="0.25">
      <c r="A45" s="4" t="s">
        <v>16</v>
      </c>
      <c r="B45" s="4" t="s">
        <v>62</v>
      </c>
      <c r="C45" s="4"/>
      <c r="D45" s="4"/>
      <c r="E45" s="4"/>
      <c r="F45" s="4"/>
      <c r="G45" s="5" t="s">
        <v>63</v>
      </c>
      <c r="H45" s="3">
        <v>2300000000</v>
      </c>
      <c r="I45" s="3">
        <v>83975916</v>
      </c>
      <c r="J45" s="13">
        <f t="shared" si="1"/>
        <v>2383975916</v>
      </c>
      <c r="K45" s="6">
        <v>1698317277.96</v>
      </c>
      <c r="L45" s="6">
        <v>628662652.83000004</v>
      </c>
      <c r="M45" s="6">
        <f t="shared" si="0"/>
        <v>2326979930.79</v>
      </c>
      <c r="N45" s="8">
        <v>0.97609204655656401</v>
      </c>
    </row>
    <row r="46" spans="1:14" x14ac:dyDescent="0.25">
      <c r="A46" s="4" t="s">
        <v>16</v>
      </c>
      <c r="B46" s="4" t="s">
        <v>62</v>
      </c>
      <c r="C46" s="4" t="s">
        <v>16</v>
      </c>
      <c r="D46" s="4"/>
      <c r="E46" s="4"/>
      <c r="F46" s="4"/>
      <c r="G46" s="5" t="s">
        <v>64</v>
      </c>
      <c r="H46" s="3">
        <v>2300000000</v>
      </c>
      <c r="I46" s="3">
        <v>83975916</v>
      </c>
      <c r="J46" s="13">
        <f t="shared" si="1"/>
        <v>2383975916</v>
      </c>
      <c r="K46" s="6">
        <v>1698317277.96</v>
      </c>
      <c r="L46" s="6">
        <v>628662652.83000004</v>
      </c>
      <c r="M46" s="6">
        <f t="shared" si="0"/>
        <v>2326979930.79</v>
      </c>
      <c r="N46" s="8">
        <v>0.97609204655656401</v>
      </c>
    </row>
    <row r="47" spans="1:14" x14ac:dyDescent="0.25">
      <c r="A47" s="4" t="s">
        <v>16</v>
      </c>
      <c r="B47" s="4" t="s">
        <v>62</v>
      </c>
      <c r="C47" s="4" t="s">
        <v>16</v>
      </c>
      <c r="D47" s="4" t="s">
        <v>16</v>
      </c>
      <c r="E47" s="4"/>
      <c r="F47" s="4"/>
      <c r="G47" s="5" t="s">
        <v>65</v>
      </c>
      <c r="H47" s="3">
        <v>2300000000</v>
      </c>
      <c r="I47" s="3">
        <v>83975916</v>
      </c>
      <c r="J47" s="13">
        <f t="shared" si="1"/>
        <v>2383975916</v>
      </c>
      <c r="K47" s="6">
        <v>1698317277.96</v>
      </c>
      <c r="L47" s="6">
        <v>628662652.83000004</v>
      </c>
      <c r="M47" s="6">
        <f t="shared" si="0"/>
        <v>2326979930.79</v>
      </c>
      <c r="N47" s="8">
        <v>0.97609204655656401</v>
      </c>
    </row>
    <row r="48" spans="1:14" x14ac:dyDescent="0.25">
      <c r="A48" s="4" t="s">
        <v>16</v>
      </c>
      <c r="B48" s="4" t="s">
        <v>62</v>
      </c>
      <c r="C48" s="4" t="s">
        <v>16</v>
      </c>
      <c r="D48" s="4" t="s">
        <v>16</v>
      </c>
      <c r="E48" s="4" t="s">
        <v>24</v>
      </c>
      <c r="F48" s="4"/>
      <c r="G48" s="5" t="s">
        <v>66</v>
      </c>
      <c r="H48" s="3">
        <v>2300000000</v>
      </c>
      <c r="I48" s="3">
        <v>83975916</v>
      </c>
      <c r="J48" s="13">
        <f t="shared" si="1"/>
        <v>2383975916</v>
      </c>
      <c r="K48" s="6">
        <v>1698317277.96</v>
      </c>
      <c r="L48" s="6">
        <v>628662652.83000004</v>
      </c>
      <c r="M48" s="6">
        <f t="shared" si="0"/>
        <v>2326979930.79</v>
      </c>
      <c r="N48" s="8">
        <v>0.97609204655656401</v>
      </c>
    </row>
    <row r="49" spans="1:14" x14ac:dyDescent="0.25">
      <c r="A49" s="11" t="s">
        <v>16</v>
      </c>
      <c r="B49" s="11" t="s">
        <v>62</v>
      </c>
      <c r="C49" s="11" t="s">
        <v>16</v>
      </c>
      <c r="D49" s="11" t="s">
        <v>16</v>
      </c>
      <c r="E49" s="11" t="s">
        <v>24</v>
      </c>
      <c r="F49" s="11" t="s">
        <v>24</v>
      </c>
      <c r="G49" s="12" t="s">
        <v>66</v>
      </c>
      <c r="H49" s="13">
        <v>2300000000</v>
      </c>
      <c r="I49" s="13">
        <v>83975916</v>
      </c>
      <c r="J49" s="13">
        <f t="shared" si="1"/>
        <v>2383975916</v>
      </c>
      <c r="K49" s="9">
        <v>1698317277.96</v>
      </c>
      <c r="L49" s="9">
        <v>628662652.83000004</v>
      </c>
      <c r="M49" s="9">
        <f t="shared" si="0"/>
        <v>2326979930.79</v>
      </c>
      <c r="N49" s="10">
        <v>0.97609204655656401</v>
      </c>
    </row>
    <row r="50" spans="1:14" x14ac:dyDescent="0.25">
      <c r="A50" s="4" t="s">
        <v>18</v>
      </c>
      <c r="B50" s="4"/>
      <c r="C50" s="4"/>
      <c r="D50" s="4"/>
      <c r="E50" s="4"/>
      <c r="F50" s="4"/>
      <c r="G50" s="5" t="s">
        <v>67</v>
      </c>
      <c r="H50" s="3">
        <v>386276150</v>
      </c>
      <c r="I50" s="3">
        <v>119101647.09999999</v>
      </c>
      <c r="J50" s="13">
        <f t="shared" si="1"/>
        <v>505377797.10000002</v>
      </c>
      <c r="K50" s="6">
        <v>2220713244.8400002</v>
      </c>
      <c r="L50" s="6">
        <v>0</v>
      </c>
      <c r="M50" s="6">
        <f t="shared" si="0"/>
        <v>2220713244.8400002</v>
      </c>
      <c r="N50" s="8">
        <v>4.3941646379858303</v>
      </c>
    </row>
    <row r="51" spans="1:14" x14ac:dyDescent="0.25">
      <c r="A51" s="4" t="s">
        <v>18</v>
      </c>
      <c r="B51" s="4" t="s">
        <v>18</v>
      </c>
      <c r="C51" s="4"/>
      <c r="D51" s="4"/>
      <c r="E51" s="4"/>
      <c r="F51" s="4"/>
      <c r="G51" s="5" t="s">
        <v>68</v>
      </c>
      <c r="H51" s="3">
        <v>386276150</v>
      </c>
      <c r="I51" s="3">
        <v>119101647.09999999</v>
      </c>
      <c r="J51" s="13">
        <f t="shared" si="1"/>
        <v>505377797.10000002</v>
      </c>
      <c r="K51" s="6">
        <v>2220713244.8400002</v>
      </c>
      <c r="L51" s="6">
        <v>0</v>
      </c>
      <c r="M51" s="6">
        <f t="shared" si="0"/>
        <v>2220713244.8400002</v>
      </c>
      <c r="N51" s="8">
        <v>4.3941646379858303</v>
      </c>
    </row>
    <row r="52" spans="1:14" x14ac:dyDescent="0.25">
      <c r="A52" s="4" t="s">
        <v>18</v>
      </c>
      <c r="B52" s="4" t="s">
        <v>18</v>
      </c>
      <c r="C52" s="4" t="s">
        <v>16</v>
      </c>
      <c r="D52" s="4"/>
      <c r="E52" s="4"/>
      <c r="F52" s="4"/>
      <c r="G52" s="5" t="s">
        <v>69</v>
      </c>
      <c r="H52" s="3">
        <v>9200000</v>
      </c>
      <c r="I52" s="3">
        <v>4559724.7300000004</v>
      </c>
      <c r="J52" s="13">
        <f t="shared" si="1"/>
        <v>13759724.73</v>
      </c>
      <c r="K52" s="6">
        <v>13759724.09</v>
      </c>
      <c r="L52" s="6">
        <v>0</v>
      </c>
      <c r="M52" s="9">
        <f t="shared" si="0"/>
        <v>13759724.09</v>
      </c>
      <c r="N52" s="8">
        <v>0.99999995348744097</v>
      </c>
    </row>
    <row r="53" spans="1:14" x14ac:dyDescent="0.25">
      <c r="A53" s="4" t="s">
        <v>18</v>
      </c>
      <c r="B53" s="4" t="s">
        <v>18</v>
      </c>
      <c r="C53" s="4" t="s">
        <v>16</v>
      </c>
      <c r="D53" s="4" t="s">
        <v>70</v>
      </c>
      <c r="E53" s="4"/>
      <c r="F53" s="4"/>
      <c r="G53" s="5" t="s">
        <v>69</v>
      </c>
      <c r="H53" s="3">
        <v>9200000</v>
      </c>
      <c r="I53" s="3">
        <v>4559724.7300000004</v>
      </c>
      <c r="J53" s="13">
        <f t="shared" si="1"/>
        <v>13759724.73</v>
      </c>
      <c r="K53" s="6">
        <v>13759724.09</v>
      </c>
      <c r="L53" s="6">
        <v>0</v>
      </c>
      <c r="M53" s="9">
        <f t="shared" si="0"/>
        <v>13759724.09</v>
      </c>
      <c r="N53" s="8">
        <v>0.99999995348744097</v>
      </c>
    </row>
    <row r="54" spans="1:14" x14ac:dyDescent="0.25">
      <c r="A54" s="4" t="s">
        <v>18</v>
      </c>
      <c r="B54" s="4" t="s">
        <v>18</v>
      </c>
      <c r="C54" s="4" t="s">
        <v>16</v>
      </c>
      <c r="D54" s="4" t="s">
        <v>70</v>
      </c>
      <c r="E54" s="4" t="s">
        <v>24</v>
      </c>
      <c r="F54" s="4"/>
      <c r="G54" s="5" t="s">
        <v>69</v>
      </c>
      <c r="H54" s="3">
        <v>9200000</v>
      </c>
      <c r="I54" s="3">
        <v>4559724.7300000004</v>
      </c>
      <c r="J54" s="13">
        <f t="shared" si="1"/>
        <v>13759724.73</v>
      </c>
      <c r="K54" s="6">
        <v>13759724.09</v>
      </c>
      <c r="L54" s="6">
        <v>0</v>
      </c>
      <c r="M54" s="9">
        <f t="shared" si="0"/>
        <v>13759724.09</v>
      </c>
      <c r="N54" s="8">
        <v>0.99999995348744097</v>
      </c>
    </row>
    <row r="55" spans="1:14" x14ac:dyDescent="0.25">
      <c r="A55" s="11" t="s">
        <v>18</v>
      </c>
      <c r="B55" s="11" t="s">
        <v>18</v>
      </c>
      <c r="C55" s="11" t="s">
        <v>16</v>
      </c>
      <c r="D55" s="11" t="s">
        <v>70</v>
      </c>
      <c r="E55" s="11" t="s">
        <v>24</v>
      </c>
      <c r="F55" s="11" t="s">
        <v>24</v>
      </c>
      <c r="G55" s="12" t="s">
        <v>69</v>
      </c>
      <c r="H55" s="13">
        <v>9200000</v>
      </c>
      <c r="I55" s="13">
        <v>4559724.7300000004</v>
      </c>
      <c r="J55" s="13">
        <f t="shared" si="1"/>
        <v>13759724.73</v>
      </c>
      <c r="K55" s="9">
        <v>13759724.09</v>
      </c>
      <c r="L55" s="9">
        <v>0</v>
      </c>
      <c r="M55" s="9">
        <f t="shared" si="0"/>
        <v>13759724.09</v>
      </c>
      <c r="N55" s="10">
        <v>0.99999995348744097</v>
      </c>
    </row>
    <row r="56" spans="1:14" x14ac:dyDescent="0.25">
      <c r="A56" s="4" t="s">
        <v>18</v>
      </c>
      <c r="B56" s="4" t="s">
        <v>18</v>
      </c>
      <c r="C56" s="4" t="s">
        <v>28</v>
      </c>
      <c r="D56" s="4"/>
      <c r="E56" s="4"/>
      <c r="F56" s="4"/>
      <c r="G56" s="5" t="s">
        <v>71</v>
      </c>
      <c r="H56" s="3">
        <v>377076150</v>
      </c>
      <c r="I56" s="3">
        <v>114541922.37</v>
      </c>
      <c r="J56" s="13">
        <f t="shared" si="1"/>
        <v>491618072.37</v>
      </c>
      <c r="K56" s="6">
        <v>2206953520.75</v>
      </c>
      <c r="L56" s="6">
        <v>0</v>
      </c>
      <c r="M56" s="6">
        <f t="shared" si="0"/>
        <v>2206953520.75</v>
      </c>
      <c r="N56" s="8">
        <v>4.4891627155012497</v>
      </c>
    </row>
    <row r="57" spans="1:14" x14ac:dyDescent="0.25">
      <c r="A57" s="4" t="s">
        <v>18</v>
      </c>
      <c r="B57" s="4" t="s">
        <v>18</v>
      </c>
      <c r="C57" s="4" t="s">
        <v>28</v>
      </c>
      <c r="D57" s="4" t="s">
        <v>16</v>
      </c>
      <c r="E57" s="4"/>
      <c r="F57" s="4"/>
      <c r="G57" s="5" t="s">
        <v>72</v>
      </c>
      <c r="H57" s="3">
        <v>245000000</v>
      </c>
      <c r="I57" s="3">
        <v>114541922.37</v>
      </c>
      <c r="J57" s="13">
        <f t="shared" si="1"/>
        <v>359541922.37</v>
      </c>
      <c r="K57" s="6">
        <v>1532440246.1500001</v>
      </c>
      <c r="L57" s="6">
        <v>0</v>
      </c>
      <c r="M57" s="6">
        <f t="shared" si="0"/>
        <v>1532440246.1500001</v>
      </c>
      <c r="N57" s="8">
        <v>4.2622018485315403</v>
      </c>
    </row>
    <row r="58" spans="1:14" x14ac:dyDescent="0.25">
      <c r="A58" s="4" t="s">
        <v>18</v>
      </c>
      <c r="B58" s="4" t="s">
        <v>18</v>
      </c>
      <c r="C58" s="4" t="s">
        <v>28</v>
      </c>
      <c r="D58" s="4" t="s">
        <v>16</v>
      </c>
      <c r="E58" s="4" t="s">
        <v>24</v>
      </c>
      <c r="F58" s="4"/>
      <c r="G58" s="5" t="s">
        <v>73</v>
      </c>
      <c r="H58" s="3">
        <v>245000000</v>
      </c>
      <c r="I58" s="3">
        <v>114541922.37</v>
      </c>
      <c r="J58" s="13">
        <f t="shared" si="1"/>
        <v>359541922.37</v>
      </c>
      <c r="K58" s="6">
        <v>1532440246.1500001</v>
      </c>
      <c r="L58" s="6">
        <v>0</v>
      </c>
      <c r="M58" s="9">
        <f t="shared" si="0"/>
        <v>1532440246.1500001</v>
      </c>
      <c r="N58" s="8">
        <v>4.2622018485315403</v>
      </c>
    </row>
    <row r="59" spans="1:14" x14ac:dyDescent="0.25">
      <c r="A59" s="11" t="s">
        <v>18</v>
      </c>
      <c r="B59" s="11" t="s">
        <v>18</v>
      </c>
      <c r="C59" s="11" t="s">
        <v>28</v>
      </c>
      <c r="D59" s="11" t="s">
        <v>16</v>
      </c>
      <c r="E59" s="11" t="s">
        <v>24</v>
      </c>
      <c r="F59" s="11" t="s">
        <v>24</v>
      </c>
      <c r="G59" s="12" t="s">
        <v>73</v>
      </c>
      <c r="H59" s="13">
        <v>245000000</v>
      </c>
      <c r="I59" s="13">
        <v>114541922.37</v>
      </c>
      <c r="J59" s="13">
        <f t="shared" si="1"/>
        <v>359541922.37</v>
      </c>
      <c r="K59" s="9">
        <v>1532440246.1500001</v>
      </c>
      <c r="L59" s="9">
        <v>0</v>
      </c>
      <c r="M59" s="9">
        <f t="shared" ref="M59:M63" si="3">SUM(K59:L59)</f>
        <v>1532440246.1500001</v>
      </c>
      <c r="N59" s="10">
        <v>4.2622018485315403</v>
      </c>
    </row>
    <row r="60" spans="1:14" x14ac:dyDescent="0.25">
      <c r="A60" s="4" t="s">
        <v>18</v>
      </c>
      <c r="B60" s="4" t="s">
        <v>18</v>
      </c>
      <c r="C60" s="4" t="s">
        <v>28</v>
      </c>
      <c r="D60" s="4" t="s">
        <v>28</v>
      </c>
      <c r="E60" s="4"/>
      <c r="F60" s="4"/>
      <c r="G60" s="5" t="s">
        <v>74</v>
      </c>
      <c r="H60" s="3">
        <v>132076150</v>
      </c>
      <c r="I60" s="3">
        <v>0</v>
      </c>
      <c r="J60" s="13">
        <f t="shared" si="1"/>
        <v>132076150</v>
      </c>
      <c r="K60" s="6">
        <v>674513274.60000002</v>
      </c>
      <c r="L60" s="6">
        <v>0</v>
      </c>
      <c r="M60" s="6">
        <f t="shared" si="3"/>
        <v>674513274.60000002</v>
      </c>
      <c r="N60" s="8">
        <v>5.1070028510067802</v>
      </c>
    </row>
    <row r="61" spans="1:14" x14ac:dyDescent="0.25">
      <c r="A61" s="4" t="s">
        <v>18</v>
      </c>
      <c r="B61" s="4" t="s">
        <v>18</v>
      </c>
      <c r="C61" s="4" t="s">
        <v>28</v>
      </c>
      <c r="D61" s="4" t="s">
        <v>28</v>
      </c>
      <c r="E61" s="4" t="s">
        <v>24</v>
      </c>
      <c r="F61" s="4"/>
      <c r="G61" s="5" t="s">
        <v>75</v>
      </c>
      <c r="H61" s="3">
        <v>132076150</v>
      </c>
      <c r="I61" s="3">
        <v>0</v>
      </c>
      <c r="J61" s="13">
        <f t="shared" si="1"/>
        <v>132076150</v>
      </c>
      <c r="K61" s="6">
        <v>674513274.60000002</v>
      </c>
      <c r="L61" s="6">
        <v>0</v>
      </c>
      <c r="M61" s="6">
        <f t="shared" si="3"/>
        <v>674513274.60000002</v>
      </c>
      <c r="N61" s="8">
        <v>5.1070028510067802</v>
      </c>
    </row>
    <row r="62" spans="1:14" x14ac:dyDescent="0.25">
      <c r="A62" s="11" t="s">
        <v>18</v>
      </c>
      <c r="B62" s="11" t="s">
        <v>18</v>
      </c>
      <c r="C62" s="11" t="s">
        <v>28</v>
      </c>
      <c r="D62" s="11" t="s">
        <v>28</v>
      </c>
      <c r="E62" s="11" t="s">
        <v>24</v>
      </c>
      <c r="F62" s="11" t="s">
        <v>24</v>
      </c>
      <c r="G62" s="12" t="s">
        <v>75</v>
      </c>
      <c r="H62" s="13">
        <v>132076150</v>
      </c>
      <c r="I62" s="13">
        <v>0</v>
      </c>
      <c r="J62" s="13">
        <f t="shared" si="1"/>
        <v>132076150</v>
      </c>
      <c r="K62" s="9">
        <v>674513274.60000002</v>
      </c>
      <c r="L62" s="9">
        <v>0</v>
      </c>
      <c r="M62" s="9">
        <f t="shared" si="3"/>
        <v>674513274.60000002</v>
      </c>
      <c r="N62" s="10">
        <v>5.1070028510067802</v>
      </c>
    </row>
    <row r="63" spans="1:14" x14ac:dyDescent="0.25">
      <c r="A63" s="4"/>
      <c r="B63" s="4"/>
      <c r="C63" s="4"/>
      <c r="D63" s="4"/>
      <c r="E63" s="4"/>
      <c r="F63" s="4"/>
      <c r="G63" s="5"/>
      <c r="H63" s="3"/>
      <c r="I63" s="3"/>
      <c r="J63" s="13">
        <f t="shared" si="1"/>
        <v>0</v>
      </c>
      <c r="K63" s="3"/>
      <c r="L63" s="3"/>
      <c r="M63" s="3">
        <f t="shared" si="3"/>
        <v>0</v>
      </c>
      <c r="N63" s="8"/>
    </row>
    <row r="64" spans="1:14" x14ac:dyDescent="0.25">
      <c r="A64" s="4"/>
      <c r="B64" s="4"/>
      <c r="C64" s="4"/>
      <c r="D64" s="4"/>
      <c r="E64" s="4"/>
      <c r="F64" s="4"/>
      <c r="G64" s="5" t="s">
        <v>76</v>
      </c>
      <c r="H64" s="3">
        <f>+H50+H5</f>
        <v>4525403440</v>
      </c>
      <c r="I64" s="3">
        <f>+I50+I5</f>
        <v>241603748.10999998</v>
      </c>
      <c r="J64" s="3">
        <f t="shared" si="1"/>
        <v>4767007188.1099997</v>
      </c>
      <c r="K64" s="3">
        <f>+K50+K5</f>
        <v>5675419494.8894005</v>
      </c>
      <c r="L64" s="3">
        <f>+L50+L5</f>
        <v>1128119690.0834002</v>
      </c>
      <c r="M64" s="3">
        <f>SUM(K64:L64)</f>
        <v>6803539184.9728012</v>
      </c>
      <c r="N64" s="8">
        <v>1.42720940997622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>
      <selection activeCell="A17" sqref="A17"/>
    </sheetView>
  </sheetViews>
  <sheetFormatPr baseColWidth="10" defaultRowHeight="15" x14ac:dyDescent="0.25"/>
  <cols>
    <col min="1" max="1" width="6.42578125" bestFit="1" customWidth="1"/>
    <col min="2" max="2" width="5.85546875" bestFit="1" customWidth="1"/>
    <col min="3" max="3" width="6.42578125" bestFit="1" customWidth="1"/>
    <col min="4" max="4" width="38.7109375" bestFit="1" customWidth="1"/>
    <col min="5" max="5" width="13" bestFit="1" customWidth="1"/>
    <col min="6" max="6" width="12.5703125" customWidth="1"/>
    <col min="7" max="7" width="11.7109375" bestFit="1" customWidth="1"/>
    <col min="8" max="9" width="13" bestFit="1" customWidth="1"/>
    <col min="10" max="10" width="9.42578125" bestFit="1" customWidth="1"/>
  </cols>
  <sheetData>
    <row r="1" spans="1:10" x14ac:dyDescent="0.25">
      <c r="A1" s="29" t="s">
        <v>0</v>
      </c>
      <c r="B1" s="30"/>
      <c r="C1" s="30"/>
      <c r="D1" s="30"/>
      <c r="E1" s="31"/>
      <c r="F1" s="31"/>
      <c r="G1" s="31"/>
      <c r="H1" s="31"/>
      <c r="I1" s="31"/>
      <c r="J1" s="19"/>
    </row>
    <row r="2" spans="1:10" x14ac:dyDescent="0.25">
      <c r="A2" s="29" t="s">
        <v>77</v>
      </c>
      <c r="B2" s="30"/>
      <c r="C2" s="30"/>
      <c r="D2" s="30"/>
      <c r="E2" s="31"/>
      <c r="F2" s="31"/>
      <c r="G2" s="31"/>
      <c r="H2" s="31"/>
      <c r="I2" s="31"/>
      <c r="J2" s="19"/>
    </row>
    <row r="3" spans="1:10" x14ac:dyDescent="0.25">
      <c r="A3" s="29" t="s">
        <v>227</v>
      </c>
      <c r="B3" s="30"/>
      <c r="C3" s="30"/>
      <c r="D3" s="30"/>
      <c r="E3" s="31"/>
      <c r="F3" s="31"/>
      <c r="G3" s="31"/>
      <c r="H3" s="31"/>
      <c r="I3" s="31"/>
      <c r="J3" s="19"/>
    </row>
    <row r="4" spans="1:10" ht="33.75" x14ac:dyDescent="0.25">
      <c r="A4" s="1" t="s">
        <v>6</v>
      </c>
      <c r="B4" s="1" t="s">
        <v>4</v>
      </c>
      <c r="C4" s="1" t="s">
        <v>7</v>
      </c>
      <c r="D4" s="1" t="s">
        <v>8</v>
      </c>
      <c r="E4" s="2" t="s">
        <v>9</v>
      </c>
      <c r="F4" s="2" t="s">
        <v>78</v>
      </c>
      <c r="G4" s="2" t="s">
        <v>10</v>
      </c>
      <c r="H4" s="2" t="s">
        <v>11</v>
      </c>
      <c r="I4" s="2" t="s">
        <v>79</v>
      </c>
      <c r="J4" s="22" t="s">
        <v>80</v>
      </c>
    </row>
    <row r="5" spans="1:10" x14ac:dyDescent="0.25">
      <c r="A5" s="23" t="s">
        <v>70</v>
      </c>
      <c r="B5" s="23"/>
      <c r="C5" s="23"/>
      <c r="D5" s="24" t="s">
        <v>81</v>
      </c>
      <c r="E5" s="25">
        <v>2689562883.5</v>
      </c>
      <c r="F5" s="25">
        <v>807020</v>
      </c>
      <c r="G5" s="25">
        <v>-31392379.100000001</v>
      </c>
      <c r="H5" s="25">
        <v>2658977524.4000001</v>
      </c>
      <c r="I5" s="25">
        <v>2131161262.2941</v>
      </c>
      <c r="J5" s="26">
        <v>0.80149653118072195</v>
      </c>
    </row>
    <row r="6" spans="1:10" x14ac:dyDescent="0.25">
      <c r="A6" s="14" t="s">
        <v>70</v>
      </c>
      <c r="B6" s="14" t="s">
        <v>30</v>
      </c>
      <c r="C6" s="14"/>
      <c r="D6" s="15" t="s">
        <v>82</v>
      </c>
      <c r="E6" s="27">
        <v>915221987.36000001</v>
      </c>
      <c r="F6" s="27">
        <v>0</v>
      </c>
      <c r="G6" s="27">
        <v>-12745977.08</v>
      </c>
      <c r="H6" s="27">
        <v>902476010.27999997</v>
      </c>
      <c r="I6" s="27">
        <v>745121396.02548897</v>
      </c>
      <c r="J6" s="28">
        <v>0.82564122208002999</v>
      </c>
    </row>
    <row r="7" spans="1:10" x14ac:dyDescent="0.25">
      <c r="A7" s="17" t="s">
        <v>70</v>
      </c>
      <c r="B7" s="17" t="s">
        <v>30</v>
      </c>
      <c r="C7" s="17" t="s">
        <v>30</v>
      </c>
      <c r="D7" s="18" t="s">
        <v>83</v>
      </c>
      <c r="E7" s="20">
        <v>900959487.36000001</v>
      </c>
      <c r="F7" s="20">
        <v>0</v>
      </c>
      <c r="G7" s="20">
        <v>-12745977.08</v>
      </c>
      <c r="H7" s="20">
        <v>888213510.27999997</v>
      </c>
      <c r="I7" s="20">
        <v>737640842.875489</v>
      </c>
      <c r="J7" s="21">
        <v>0.83047694539453099</v>
      </c>
    </row>
    <row r="8" spans="1:10" x14ac:dyDescent="0.25">
      <c r="A8" s="17" t="s">
        <v>70</v>
      </c>
      <c r="B8" s="17" t="s">
        <v>30</v>
      </c>
      <c r="C8" s="17" t="s">
        <v>22</v>
      </c>
      <c r="D8" s="18" t="s">
        <v>84</v>
      </c>
      <c r="E8" s="20">
        <v>14262500</v>
      </c>
      <c r="F8" s="20">
        <v>0</v>
      </c>
      <c r="G8" s="20">
        <v>0</v>
      </c>
      <c r="H8" s="20">
        <v>14262500</v>
      </c>
      <c r="I8" s="20">
        <v>7480553.1500000004</v>
      </c>
      <c r="J8" s="21">
        <v>0.52449101840490697</v>
      </c>
    </row>
    <row r="9" spans="1:10" x14ac:dyDescent="0.25">
      <c r="A9" s="14" t="s">
        <v>70</v>
      </c>
      <c r="B9" s="14" t="s">
        <v>40</v>
      </c>
      <c r="C9" s="14"/>
      <c r="D9" s="15" t="s">
        <v>85</v>
      </c>
      <c r="E9" s="27">
        <v>59006362.5</v>
      </c>
      <c r="F9" s="27">
        <v>600000</v>
      </c>
      <c r="G9" s="27">
        <v>0</v>
      </c>
      <c r="H9" s="27">
        <v>59606362.5</v>
      </c>
      <c r="I9" s="27">
        <v>37594914.150853001</v>
      </c>
      <c r="J9" s="28">
        <v>0.63071981872493799</v>
      </c>
    </row>
    <row r="10" spans="1:10" x14ac:dyDescent="0.25">
      <c r="A10" s="17" t="s">
        <v>70</v>
      </c>
      <c r="B10" s="17" t="s">
        <v>40</v>
      </c>
      <c r="C10" s="17" t="s">
        <v>30</v>
      </c>
      <c r="D10" s="18" t="s">
        <v>86</v>
      </c>
      <c r="E10" s="20">
        <v>25734162.5</v>
      </c>
      <c r="F10" s="20">
        <v>600000</v>
      </c>
      <c r="G10" s="20">
        <v>0</v>
      </c>
      <c r="H10" s="20">
        <v>26334162.5</v>
      </c>
      <c r="I10" s="20">
        <v>23232816.150853001</v>
      </c>
      <c r="J10" s="21">
        <v>0.88223106206065904</v>
      </c>
    </row>
    <row r="11" spans="1:10" x14ac:dyDescent="0.25">
      <c r="A11" s="17" t="s">
        <v>70</v>
      </c>
      <c r="B11" s="17" t="s">
        <v>40</v>
      </c>
      <c r="C11" s="17" t="s">
        <v>40</v>
      </c>
      <c r="D11" s="18" t="s">
        <v>87</v>
      </c>
      <c r="E11" s="20">
        <v>2125000</v>
      </c>
      <c r="F11" s="20">
        <v>0</v>
      </c>
      <c r="G11" s="20">
        <v>0</v>
      </c>
      <c r="H11" s="20">
        <v>2125000</v>
      </c>
      <c r="I11" s="20">
        <v>0</v>
      </c>
      <c r="J11" s="21">
        <v>0</v>
      </c>
    </row>
    <row r="12" spans="1:10" x14ac:dyDescent="0.25">
      <c r="A12" s="17" t="s">
        <v>70</v>
      </c>
      <c r="B12" s="17" t="s">
        <v>40</v>
      </c>
      <c r="C12" s="17" t="s">
        <v>22</v>
      </c>
      <c r="D12" s="18" t="s">
        <v>88</v>
      </c>
      <c r="E12" s="20">
        <v>31147200</v>
      </c>
      <c r="F12" s="20">
        <v>0</v>
      </c>
      <c r="G12" s="20">
        <v>0</v>
      </c>
      <c r="H12" s="20">
        <v>31147200</v>
      </c>
      <c r="I12" s="20">
        <v>14362098</v>
      </c>
      <c r="J12" s="21">
        <v>0.46110398366466299</v>
      </c>
    </row>
    <row r="13" spans="1:10" x14ac:dyDescent="0.25">
      <c r="A13" s="14" t="s">
        <v>70</v>
      </c>
      <c r="B13" s="14" t="s">
        <v>33</v>
      </c>
      <c r="C13" s="14"/>
      <c r="D13" s="15" t="s">
        <v>89</v>
      </c>
      <c r="E13" s="27">
        <v>1188710719.0899999</v>
      </c>
      <c r="F13" s="27">
        <v>50000</v>
      </c>
      <c r="G13" s="27">
        <v>-12508418.34</v>
      </c>
      <c r="H13" s="27">
        <v>1176252300.75</v>
      </c>
      <c r="I13" s="27">
        <v>929776174.73776197</v>
      </c>
      <c r="J13" s="28">
        <v>0.79045641325837901</v>
      </c>
    </row>
    <row r="14" spans="1:10" x14ac:dyDescent="0.25">
      <c r="A14" s="17" t="s">
        <v>70</v>
      </c>
      <c r="B14" s="17" t="s">
        <v>33</v>
      </c>
      <c r="C14" s="17" t="s">
        <v>30</v>
      </c>
      <c r="D14" s="18" t="s">
        <v>90</v>
      </c>
      <c r="E14" s="20">
        <v>383501096.86000001</v>
      </c>
      <c r="F14" s="20">
        <v>0</v>
      </c>
      <c r="G14" s="20">
        <v>-6170070.1500000004</v>
      </c>
      <c r="H14" s="20">
        <v>377331026.70999998</v>
      </c>
      <c r="I14" s="20">
        <v>293113134.37544602</v>
      </c>
      <c r="J14" s="21">
        <v>0.77680634145338801</v>
      </c>
    </row>
    <row r="15" spans="1:10" x14ac:dyDescent="0.25">
      <c r="A15" s="17" t="s">
        <v>70</v>
      </c>
      <c r="B15" s="17" t="s">
        <v>33</v>
      </c>
      <c r="C15" s="17" t="s">
        <v>40</v>
      </c>
      <c r="D15" s="18" t="s">
        <v>91</v>
      </c>
      <c r="E15" s="20">
        <v>341515622.06999999</v>
      </c>
      <c r="F15" s="20">
        <v>0</v>
      </c>
      <c r="G15" s="20">
        <v>-2447080.42</v>
      </c>
      <c r="H15" s="20">
        <v>339068541.64999998</v>
      </c>
      <c r="I15" s="20">
        <v>261487454.19754401</v>
      </c>
      <c r="J15" s="21">
        <v>0.77119349652750002</v>
      </c>
    </row>
    <row r="16" spans="1:10" x14ac:dyDescent="0.25">
      <c r="A16" s="17" t="s">
        <v>70</v>
      </c>
      <c r="B16" s="17" t="s">
        <v>33</v>
      </c>
      <c r="C16" s="17" t="s">
        <v>33</v>
      </c>
      <c r="D16" s="18" t="s">
        <v>92</v>
      </c>
      <c r="E16" s="20">
        <v>163983989.91999999</v>
      </c>
      <c r="F16" s="20">
        <v>50000</v>
      </c>
      <c r="G16" s="20">
        <v>-1942645.77</v>
      </c>
      <c r="H16" s="20">
        <v>162091344.15000001</v>
      </c>
      <c r="I16" s="20">
        <v>131024860.42</v>
      </c>
      <c r="J16" s="21">
        <v>0.80833965013424103</v>
      </c>
    </row>
    <row r="17" spans="1:10" x14ac:dyDescent="0.25">
      <c r="A17" s="17" t="s">
        <v>70</v>
      </c>
      <c r="B17" s="17" t="s">
        <v>33</v>
      </c>
      <c r="C17" s="17" t="s">
        <v>34</v>
      </c>
      <c r="D17" s="18" t="s">
        <v>93</v>
      </c>
      <c r="E17" s="20">
        <v>133582131.44</v>
      </c>
      <c r="F17" s="20">
        <v>0</v>
      </c>
      <c r="G17" s="20">
        <v>-2898590</v>
      </c>
      <c r="H17" s="20">
        <v>130683541.44</v>
      </c>
      <c r="I17" s="20">
        <v>121344586.04000001</v>
      </c>
      <c r="J17" s="21">
        <v>0.92853763146380697</v>
      </c>
    </row>
    <row r="18" spans="1:10" x14ac:dyDescent="0.25">
      <c r="A18" s="17" t="s">
        <v>70</v>
      </c>
      <c r="B18" s="17" t="s">
        <v>33</v>
      </c>
      <c r="C18" s="17" t="s">
        <v>94</v>
      </c>
      <c r="D18" s="18" t="s">
        <v>95</v>
      </c>
      <c r="E18" s="20">
        <v>166127878.80000001</v>
      </c>
      <c r="F18" s="20">
        <v>0</v>
      </c>
      <c r="G18" s="20">
        <v>949968</v>
      </c>
      <c r="H18" s="20">
        <v>167077846.80000001</v>
      </c>
      <c r="I18" s="20">
        <v>122806139.704772</v>
      </c>
      <c r="J18" s="21">
        <v>0.73502347592363104</v>
      </c>
    </row>
    <row r="19" spans="1:10" x14ac:dyDescent="0.25">
      <c r="A19" s="14" t="s">
        <v>70</v>
      </c>
      <c r="B19" s="14" t="s">
        <v>34</v>
      </c>
      <c r="C19" s="14"/>
      <c r="D19" s="15" t="s">
        <v>96</v>
      </c>
      <c r="E19" s="27">
        <v>429572460</v>
      </c>
      <c r="F19" s="27">
        <v>130020</v>
      </c>
      <c r="G19" s="27">
        <v>-5088954.95</v>
      </c>
      <c r="H19" s="27">
        <v>424613525.05000001</v>
      </c>
      <c r="I19" s="27">
        <v>342029619.18000001</v>
      </c>
      <c r="J19" s="28">
        <v>0.805508065574982</v>
      </c>
    </row>
    <row r="20" spans="1:10" x14ac:dyDescent="0.25">
      <c r="A20" s="17" t="s">
        <v>70</v>
      </c>
      <c r="B20" s="17" t="s">
        <v>34</v>
      </c>
      <c r="C20" s="17" t="s">
        <v>30</v>
      </c>
      <c r="D20" s="18" t="s">
        <v>97</v>
      </c>
      <c r="E20" s="20">
        <v>281986869.06999999</v>
      </c>
      <c r="F20" s="20">
        <v>85020</v>
      </c>
      <c r="G20" s="20">
        <v>-3340573.73</v>
      </c>
      <c r="H20" s="20">
        <v>278731315.33999997</v>
      </c>
      <c r="I20" s="20">
        <v>224235115.09</v>
      </c>
      <c r="J20" s="21">
        <v>0.80448483090776901</v>
      </c>
    </row>
    <row r="21" spans="1:10" x14ac:dyDescent="0.25">
      <c r="A21" s="17" t="s">
        <v>70</v>
      </c>
      <c r="B21" s="17" t="s">
        <v>34</v>
      </c>
      <c r="C21" s="17" t="s">
        <v>40</v>
      </c>
      <c r="D21" s="18" t="s">
        <v>98</v>
      </c>
      <c r="E21" s="20">
        <v>9839039.4000000004</v>
      </c>
      <c r="F21" s="20">
        <v>3000</v>
      </c>
      <c r="G21" s="20">
        <v>-116558.75</v>
      </c>
      <c r="H21" s="20">
        <v>9725480.6500000004</v>
      </c>
      <c r="I21" s="20">
        <v>7852116.4100000001</v>
      </c>
      <c r="J21" s="21">
        <v>0.80737566528395599</v>
      </c>
    </row>
    <row r="22" spans="1:10" x14ac:dyDescent="0.25">
      <c r="A22" s="17" t="s">
        <v>70</v>
      </c>
      <c r="B22" s="17" t="s">
        <v>34</v>
      </c>
      <c r="C22" s="17" t="s">
        <v>33</v>
      </c>
      <c r="D22" s="18" t="s">
        <v>99</v>
      </c>
      <c r="E22" s="20">
        <v>29517118.18</v>
      </c>
      <c r="F22" s="20">
        <v>9000</v>
      </c>
      <c r="G22" s="20">
        <v>-349676.24</v>
      </c>
      <c r="H22" s="20">
        <v>29176441.940000001</v>
      </c>
      <c r="I22" s="20">
        <v>23559965.02</v>
      </c>
      <c r="J22" s="21">
        <v>0.80749959396865301</v>
      </c>
    </row>
    <row r="23" spans="1:10" x14ac:dyDescent="0.25">
      <c r="A23" s="17" t="s">
        <v>70</v>
      </c>
      <c r="B23" s="17" t="s">
        <v>34</v>
      </c>
      <c r="C23" s="17" t="s">
        <v>34</v>
      </c>
      <c r="D23" s="18" t="s">
        <v>100</v>
      </c>
      <c r="E23" s="20">
        <v>98390393.950000003</v>
      </c>
      <c r="F23" s="20">
        <v>30000</v>
      </c>
      <c r="G23" s="20">
        <v>-1165587.48</v>
      </c>
      <c r="H23" s="20">
        <v>97254806.469999999</v>
      </c>
      <c r="I23" s="20">
        <v>78534550.459999993</v>
      </c>
      <c r="J23" s="21">
        <v>0.80751330767621599</v>
      </c>
    </row>
    <row r="24" spans="1:10" x14ac:dyDescent="0.25">
      <c r="A24" s="17" t="s">
        <v>70</v>
      </c>
      <c r="B24" s="17" t="s">
        <v>34</v>
      </c>
      <c r="C24" s="17" t="s">
        <v>22</v>
      </c>
      <c r="D24" s="18" t="s">
        <v>101</v>
      </c>
      <c r="E24" s="20">
        <v>9839039.4000000004</v>
      </c>
      <c r="F24" s="20">
        <v>3000</v>
      </c>
      <c r="G24" s="20">
        <v>-116558.75</v>
      </c>
      <c r="H24" s="20">
        <v>9725480.6500000004</v>
      </c>
      <c r="I24" s="20">
        <v>7847872.2000000002</v>
      </c>
      <c r="J24" s="21">
        <v>0.80693926423060602</v>
      </c>
    </row>
    <row r="25" spans="1:10" x14ac:dyDescent="0.25">
      <c r="A25" s="14" t="s">
        <v>70</v>
      </c>
      <c r="B25" s="14" t="s">
        <v>22</v>
      </c>
      <c r="C25" s="14"/>
      <c r="D25" s="15" t="s">
        <v>102</v>
      </c>
      <c r="E25" s="27">
        <v>97051354.549999997</v>
      </c>
      <c r="F25" s="27">
        <v>27000</v>
      </c>
      <c r="G25" s="27">
        <v>-1049028.73</v>
      </c>
      <c r="H25" s="27">
        <v>96029325.819999993</v>
      </c>
      <c r="I25" s="27">
        <v>76639158.200000003</v>
      </c>
      <c r="J25" s="28">
        <v>0.79808076903147795</v>
      </c>
    </row>
    <row r="26" spans="1:10" x14ac:dyDescent="0.25">
      <c r="A26" s="17" t="s">
        <v>70</v>
      </c>
      <c r="B26" s="17" t="s">
        <v>22</v>
      </c>
      <c r="C26" s="17" t="s">
        <v>40</v>
      </c>
      <c r="D26" s="18" t="s">
        <v>103</v>
      </c>
      <c r="E26" s="20">
        <v>29517118.18</v>
      </c>
      <c r="F26" s="20">
        <v>9000</v>
      </c>
      <c r="G26" s="20">
        <v>-349676.25</v>
      </c>
      <c r="H26" s="20">
        <v>29176441.93</v>
      </c>
      <c r="I26" s="20">
        <v>23554760.359999999</v>
      </c>
      <c r="J26" s="21">
        <v>0.80732120854600697</v>
      </c>
    </row>
    <row r="27" spans="1:10" x14ac:dyDescent="0.25">
      <c r="A27" s="17" t="s">
        <v>70</v>
      </c>
      <c r="B27" s="17" t="s">
        <v>22</v>
      </c>
      <c r="C27" s="17" t="s">
        <v>33</v>
      </c>
      <c r="D27" s="18" t="s">
        <v>104</v>
      </c>
      <c r="E27" s="20">
        <v>59034236.369999997</v>
      </c>
      <c r="F27" s="20">
        <v>18000</v>
      </c>
      <c r="G27" s="20">
        <v>-699352.48</v>
      </c>
      <c r="H27" s="20">
        <v>58352883.890000001</v>
      </c>
      <c r="I27" s="20">
        <v>47120371.079999998</v>
      </c>
      <c r="J27" s="21">
        <v>0.80750715198285195</v>
      </c>
    </row>
    <row r="28" spans="1:10" x14ac:dyDescent="0.25">
      <c r="A28" s="17" t="s">
        <v>70</v>
      </c>
      <c r="B28" s="17" t="s">
        <v>22</v>
      </c>
      <c r="C28" s="17" t="s">
        <v>22</v>
      </c>
      <c r="D28" s="18" t="s">
        <v>105</v>
      </c>
      <c r="E28" s="20">
        <v>8500000</v>
      </c>
      <c r="F28" s="20">
        <v>0</v>
      </c>
      <c r="G28" s="20">
        <v>0</v>
      </c>
      <c r="H28" s="20">
        <v>8500000</v>
      </c>
      <c r="I28" s="20">
        <v>5964026.7599999998</v>
      </c>
      <c r="J28" s="21">
        <v>0.70165020705882297</v>
      </c>
    </row>
    <row r="29" spans="1:10" x14ac:dyDescent="0.25">
      <c r="A29" s="14" t="s">
        <v>16</v>
      </c>
      <c r="B29" s="14"/>
      <c r="C29" s="14"/>
      <c r="D29" s="15" t="s">
        <v>106</v>
      </c>
      <c r="E29" s="27">
        <v>926209508.02999997</v>
      </c>
      <c r="F29" s="27">
        <v>16838258.670000002</v>
      </c>
      <c r="G29" s="27">
        <v>10000000</v>
      </c>
      <c r="H29" s="27">
        <v>953047766.70000005</v>
      </c>
      <c r="I29" s="27">
        <v>827130803.65310001</v>
      </c>
      <c r="J29" s="28">
        <v>0.86787969349857697</v>
      </c>
    </row>
    <row r="30" spans="1:10" x14ac:dyDescent="0.25">
      <c r="A30" s="14" t="s">
        <v>16</v>
      </c>
      <c r="B30" s="14" t="s">
        <v>30</v>
      </c>
      <c r="C30" s="14"/>
      <c r="D30" s="15" t="s">
        <v>35</v>
      </c>
      <c r="E30" s="27">
        <v>16425000</v>
      </c>
      <c r="F30" s="27">
        <v>-1137000</v>
      </c>
      <c r="G30" s="27">
        <v>0</v>
      </c>
      <c r="H30" s="27">
        <v>15288000</v>
      </c>
      <c r="I30" s="27">
        <v>12891018.880000001</v>
      </c>
      <c r="J30" s="28">
        <v>0.84321159602302398</v>
      </c>
    </row>
    <row r="31" spans="1:10" x14ac:dyDescent="0.25">
      <c r="A31" s="17" t="s">
        <v>16</v>
      </c>
      <c r="B31" s="17" t="s">
        <v>30</v>
      </c>
      <c r="C31" s="17" t="s">
        <v>30</v>
      </c>
      <c r="D31" s="18" t="s">
        <v>107</v>
      </c>
      <c r="E31" s="20">
        <v>15000000</v>
      </c>
      <c r="F31" s="20">
        <v>0</v>
      </c>
      <c r="G31" s="20">
        <v>0</v>
      </c>
      <c r="H31" s="20">
        <v>15000000</v>
      </c>
      <c r="I31" s="20">
        <v>12603018.880000001</v>
      </c>
      <c r="J31" s="21">
        <v>0.84020125866666595</v>
      </c>
    </row>
    <row r="32" spans="1:10" x14ac:dyDescent="0.25">
      <c r="A32" s="17" t="s">
        <v>16</v>
      </c>
      <c r="B32" s="17" t="s">
        <v>30</v>
      </c>
      <c r="C32" s="17" t="s">
        <v>40</v>
      </c>
      <c r="D32" s="18" t="s">
        <v>108</v>
      </c>
      <c r="E32" s="20">
        <v>425000</v>
      </c>
      <c r="F32" s="20">
        <v>-137000</v>
      </c>
      <c r="G32" s="20">
        <v>0</v>
      </c>
      <c r="H32" s="20">
        <v>288000</v>
      </c>
      <c r="I32" s="20">
        <v>288000</v>
      </c>
      <c r="J32" s="21">
        <v>1</v>
      </c>
    </row>
    <row r="33" spans="1:10" x14ac:dyDescent="0.25">
      <c r="A33" s="17" t="s">
        <v>16</v>
      </c>
      <c r="B33" s="17" t="s">
        <v>30</v>
      </c>
      <c r="C33" s="17" t="s">
        <v>34</v>
      </c>
      <c r="D33" s="18" t="s">
        <v>109</v>
      </c>
      <c r="E33" s="20">
        <v>1000000</v>
      </c>
      <c r="F33" s="20">
        <v>-1000000</v>
      </c>
      <c r="G33" s="20">
        <v>0</v>
      </c>
      <c r="H33" s="20">
        <v>0</v>
      </c>
      <c r="I33" s="20">
        <v>0</v>
      </c>
      <c r="J33" s="21">
        <v>0</v>
      </c>
    </row>
    <row r="34" spans="1:10" x14ac:dyDescent="0.25">
      <c r="A34" s="14" t="s">
        <v>16</v>
      </c>
      <c r="B34" s="14" t="s">
        <v>40</v>
      </c>
      <c r="C34" s="14"/>
      <c r="D34" s="15" t="s">
        <v>110</v>
      </c>
      <c r="E34" s="27">
        <v>97131000</v>
      </c>
      <c r="F34" s="27">
        <v>20357324</v>
      </c>
      <c r="G34" s="27">
        <v>0</v>
      </c>
      <c r="H34" s="27">
        <v>117488324</v>
      </c>
      <c r="I34" s="27">
        <v>104952481.55</v>
      </c>
      <c r="J34" s="28">
        <v>0.89330137648401498</v>
      </c>
    </row>
    <row r="35" spans="1:10" x14ac:dyDescent="0.25">
      <c r="A35" s="17" t="s">
        <v>16</v>
      </c>
      <c r="B35" s="17" t="s">
        <v>40</v>
      </c>
      <c r="C35" s="17" t="s">
        <v>30</v>
      </c>
      <c r="D35" s="18" t="s">
        <v>111</v>
      </c>
      <c r="E35" s="20">
        <v>10000000</v>
      </c>
      <c r="F35" s="20">
        <v>-400000</v>
      </c>
      <c r="G35" s="20">
        <v>0</v>
      </c>
      <c r="H35" s="20">
        <v>9600000</v>
      </c>
      <c r="I35" s="20">
        <v>8784832.5299999993</v>
      </c>
      <c r="J35" s="21">
        <v>0.91508672187499995</v>
      </c>
    </row>
    <row r="36" spans="1:10" x14ac:dyDescent="0.25">
      <c r="A36" s="17" t="s">
        <v>16</v>
      </c>
      <c r="B36" s="17" t="s">
        <v>40</v>
      </c>
      <c r="C36" s="17" t="s">
        <v>40</v>
      </c>
      <c r="D36" s="18" t="s">
        <v>112</v>
      </c>
      <c r="E36" s="20">
        <v>60000000</v>
      </c>
      <c r="F36" s="20">
        <v>7500000</v>
      </c>
      <c r="G36" s="20">
        <v>0</v>
      </c>
      <c r="H36" s="20">
        <v>67500000</v>
      </c>
      <c r="I36" s="20">
        <v>61828791.43</v>
      </c>
      <c r="J36" s="21">
        <v>0.915982095259259</v>
      </c>
    </row>
    <row r="37" spans="1:10" x14ac:dyDescent="0.25">
      <c r="A37" s="17" t="s">
        <v>16</v>
      </c>
      <c r="B37" s="17" t="s">
        <v>40</v>
      </c>
      <c r="C37" s="17" t="s">
        <v>33</v>
      </c>
      <c r="D37" s="18" t="s">
        <v>113</v>
      </c>
      <c r="E37" s="20">
        <v>171000</v>
      </c>
      <c r="F37" s="20">
        <v>0</v>
      </c>
      <c r="G37" s="20">
        <v>0</v>
      </c>
      <c r="H37" s="20">
        <v>171000</v>
      </c>
      <c r="I37" s="20">
        <v>155407</v>
      </c>
      <c r="J37" s="21">
        <v>0.90881286549707596</v>
      </c>
    </row>
    <row r="38" spans="1:10" x14ac:dyDescent="0.25">
      <c r="A38" s="17" t="s">
        <v>16</v>
      </c>
      <c r="B38" s="17" t="s">
        <v>40</v>
      </c>
      <c r="C38" s="17" t="s">
        <v>34</v>
      </c>
      <c r="D38" s="18" t="s">
        <v>114</v>
      </c>
      <c r="E38" s="20">
        <v>24250000</v>
      </c>
      <c r="F38" s="20">
        <v>13257324</v>
      </c>
      <c r="G38" s="20">
        <v>0</v>
      </c>
      <c r="H38" s="20">
        <v>37507324</v>
      </c>
      <c r="I38" s="20">
        <v>34052423.109999999</v>
      </c>
      <c r="J38" s="21">
        <v>0.90788729982442795</v>
      </c>
    </row>
    <row r="39" spans="1:10" x14ac:dyDescent="0.25">
      <c r="A39" s="17" t="s">
        <v>16</v>
      </c>
      <c r="B39" s="17" t="s">
        <v>40</v>
      </c>
      <c r="C39" s="17" t="s">
        <v>94</v>
      </c>
      <c r="D39" s="18" t="s">
        <v>115</v>
      </c>
      <c r="E39" s="20">
        <v>2710000</v>
      </c>
      <c r="F39" s="20">
        <v>0</v>
      </c>
      <c r="G39" s="20">
        <v>0</v>
      </c>
      <c r="H39" s="20">
        <v>2710000</v>
      </c>
      <c r="I39" s="20">
        <v>131027.48</v>
      </c>
      <c r="J39" s="21">
        <v>4.8349623616236098E-2</v>
      </c>
    </row>
    <row r="40" spans="1:10" x14ac:dyDescent="0.25">
      <c r="A40" s="14" t="s">
        <v>16</v>
      </c>
      <c r="B40" s="14" t="s">
        <v>33</v>
      </c>
      <c r="C40" s="14"/>
      <c r="D40" s="15" t="s">
        <v>116</v>
      </c>
      <c r="E40" s="27">
        <v>21816000</v>
      </c>
      <c r="F40" s="27">
        <v>2259755</v>
      </c>
      <c r="G40" s="27">
        <v>0</v>
      </c>
      <c r="H40" s="27">
        <v>24075755</v>
      </c>
      <c r="I40" s="27">
        <v>18560478.614999998</v>
      </c>
      <c r="J40" s="28">
        <v>0.77091989908519998</v>
      </c>
    </row>
    <row r="41" spans="1:10" x14ac:dyDescent="0.25">
      <c r="A41" s="17" t="s">
        <v>16</v>
      </c>
      <c r="B41" s="17" t="s">
        <v>33</v>
      </c>
      <c r="C41" s="17" t="s">
        <v>30</v>
      </c>
      <c r="D41" s="18" t="s">
        <v>117</v>
      </c>
      <c r="E41" s="20">
        <v>10050000</v>
      </c>
      <c r="F41" s="20">
        <v>822000</v>
      </c>
      <c r="G41" s="20">
        <v>0</v>
      </c>
      <c r="H41" s="20">
        <v>10872000</v>
      </c>
      <c r="I41" s="20">
        <v>6405700</v>
      </c>
      <c r="J41" s="21">
        <v>0.58919242089771795</v>
      </c>
    </row>
    <row r="42" spans="1:10" x14ac:dyDescent="0.25">
      <c r="A42" s="17" t="s">
        <v>16</v>
      </c>
      <c r="B42" s="17" t="s">
        <v>33</v>
      </c>
      <c r="C42" s="17" t="s">
        <v>40</v>
      </c>
      <c r="D42" s="18" t="s">
        <v>118</v>
      </c>
      <c r="E42" s="20">
        <v>1940000</v>
      </c>
      <c r="F42" s="20">
        <v>22000</v>
      </c>
      <c r="G42" s="20">
        <v>0</v>
      </c>
      <c r="H42" s="20">
        <v>1962000</v>
      </c>
      <c r="I42" s="20">
        <v>1300000</v>
      </c>
      <c r="J42" s="21">
        <v>0.66258919469928601</v>
      </c>
    </row>
    <row r="43" spans="1:10" x14ac:dyDescent="0.25">
      <c r="A43" s="17" t="s">
        <v>16</v>
      </c>
      <c r="B43" s="17" t="s">
        <v>33</v>
      </c>
      <c r="C43" s="17" t="s">
        <v>33</v>
      </c>
      <c r="D43" s="18" t="s">
        <v>119</v>
      </c>
      <c r="E43" s="20">
        <v>3746000</v>
      </c>
      <c r="F43" s="20">
        <v>3741755</v>
      </c>
      <c r="G43" s="20">
        <v>0</v>
      </c>
      <c r="H43" s="20">
        <v>7487755</v>
      </c>
      <c r="I43" s="20">
        <v>7441988</v>
      </c>
      <c r="J43" s="21">
        <v>0.99388775407315</v>
      </c>
    </row>
    <row r="44" spans="1:10" x14ac:dyDescent="0.25">
      <c r="A44" s="17" t="s">
        <v>16</v>
      </c>
      <c r="B44" s="17" t="s">
        <v>33</v>
      </c>
      <c r="C44" s="17" t="s">
        <v>34</v>
      </c>
      <c r="D44" s="18" t="s">
        <v>120</v>
      </c>
      <c r="E44" s="20">
        <v>1125000</v>
      </c>
      <c r="F44" s="20">
        <v>131000</v>
      </c>
      <c r="G44" s="20">
        <v>0</v>
      </c>
      <c r="H44" s="20">
        <v>1256000</v>
      </c>
      <c r="I44" s="20">
        <v>946345.95499999996</v>
      </c>
      <c r="J44" s="21">
        <v>0.75346015525477705</v>
      </c>
    </row>
    <row r="45" spans="1:10" x14ac:dyDescent="0.25">
      <c r="A45" s="17" t="s">
        <v>16</v>
      </c>
      <c r="B45" s="17" t="s">
        <v>33</v>
      </c>
      <c r="C45" s="17" t="s">
        <v>22</v>
      </c>
      <c r="D45" s="18" t="s">
        <v>121</v>
      </c>
      <c r="E45" s="20">
        <v>1050000</v>
      </c>
      <c r="F45" s="20">
        <v>-457000</v>
      </c>
      <c r="G45" s="20">
        <v>0</v>
      </c>
      <c r="H45" s="20">
        <v>593000</v>
      </c>
      <c r="I45" s="20">
        <v>593000</v>
      </c>
      <c r="J45" s="21">
        <v>0.999999999999999</v>
      </c>
    </row>
    <row r="46" spans="1:10" x14ac:dyDescent="0.25">
      <c r="A46" s="17" t="s">
        <v>16</v>
      </c>
      <c r="B46" s="17" t="s">
        <v>33</v>
      </c>
      <c r="C46" s="17" t="s">
        <v>122</v>
      </c>
      <c r="D46" s="18" t="s">
        <v>123</v>
      </c>
      <c r="E46" s="20">
        <v>3800000</v>
      </c>
      <c r="F46" s="20">
        <v>-2000000</v>
      </c>
      <c r="G46" s="20">
        <v>0</v>
      </c>
      <c r="H46" s="20">
        <v>1800000</v>
      </c>
      <c r="I46" s="20">
        <v>1789778.26</v>
      </c>
      <c r="J46" s="21">
        <v>0.99432125555555495</v>
      </c>
    </row>
    <row r="47" spans="1:10" x14ac:dyDescent="0.25">
      <c r="A47" s="17" t="s">
        <v>16</v>
      </c>
      <c r="B47" s="17" t="s">
        <v>33</v>
      </c>
      <c r="C47" s="17" t="s">
        <v>124</v>
      </c>
      <c r="D47" s="18" t="s">
        <v>125</v>
      </c>
      <c r="E47" s="20">
        <v>105000</v>
      </c>
      <c r="F47" s="20">
        <v>0</v>
      </c>
      <c r="G47" s="20">
        <v>0</v>
      </c>
      <c r="H47" s="20">
        <v>105000</v>
      </c>
      <c r="I47" s="20">
        <v>83666.399999999994</v>
      </c>
      <c r="J47" s="21">
        <v>0.79682285714285706</v>
      </c>
    </row>
    <row r="48" spans="1:10" x14ac:dyDescent="0.25">
      <c r="A48" s="14" t="s">
        <v>16</v>
      </c>
      <c r="B48" s="14" t="s">
        <v>34</v>
      </c>
      <c r="C48" s="14"/>
      <c r="D48" s="15" t="s">
        <v>126</v>
      </c>
      <c r="E48" s="27">
        <v>501993396.02999997</v>
      </c>
      <c r="F48" s="27">
        <v>10449136.75</v>
      </c>
      <c r="G48" s="27">
        <v>10000000</v>
      </c>
      <c r="H48" s="27">
        <v>522442532.77999997</v>
      </c>
      <c r="I48" s="27">
        <v>455985370.73000002</v>
      </c>
      <c r="J48" s="28">
        <v>0.872795268608069</v>
      </c>
    </row>
    <row r="49" spans="1:10" x14ac:dyDescent="0.25">
      <c r="A49" s="17" t="s">
        <v>16</v>
      </c>
      <c r="B49" s="17" t="s">
        <v>34</v>
      </c>
      <c r="C49" s="17" t="s">
        <v>40</v>
      </c>
      <c r="D49" s="18" t="s">
        <v>127</v>
      </c>
      <c r="E49" s="20">
        <v>1000000</v>
      </c>
      <c r="F49" s="20">
        <v>-846900</v>
      </c>
      <c r="G49" s="20">
        <v>0</v>
      </c>
      <c r="H49" s="20">
        <v>153100</v>
      </c>
      <c r="I49" s="20">
        <v>153100</v>
      </c>
      <c r="J49" s="21">
        <v>1</v>
      </c>
    </row>
    <row r="50" spans="1:10" x14ac:dyDescent="0.25">
      <c r="A50" s="17" t="s">
        <v>16</v>
      </c>
      <c r="B50" s="17" t="s">
        <v>34</v>
      </c>
      <c r="C50" s="17" t="s">
        <v>33</v>
      </c>
      <c r="D50" s="18" t="s">
        <v>128</v>
      </c>
      <c r="E50" s="20">
        <v>24050000</v>
      </c>
      <c r="F50" s="20">
        <v>-1085000</v>
      </c>
      <c r="G50" s="20">
        <v>0</v>
      </c>
      <c r="H50" s="20">
        <v>22965000</v>
      </c>
      <c r="I50" s="20">
        <v>21396653.52</v>
      </c>
      <c r="J50" s="21">
        <v>0.931707098628347</v>
      </c>
    </row>
    <row r="51" spans="1:10" x14ac:dyDescent="0.25">
      <c r="A51" s="17" t="s">
        <v>16</v>
      </c>
      <c r="B51" s="17" t="s">
        <v>34</v>
      </c>
      <c r="C51" s="17" t="s">
        <v>34</v>
      </c>
      <c r="D51" s="18" t="s">
        <v>129</v>
      </c>
      <c r="E51" s="20">
        <v>0</v>
      </c>
      <c r="F51" s="20">
        <v>2000000</v>
      </c>
      <c r="G51" s="20">
        <v>4000000</v>
      </c>
      <c r="H51" s="20">
        <v>6000000</v>
      </c>
      <c r="I51" s="20">
        <v>5650000</v>
      </c>
      <c r="J51" s="21">
        <v>0.94166666666666599</v>
      </c>
    </row>
    <row r="52" spans="1:10" x14ac:dyDescent="0.25">
      <c r="A52" s="17" t="s">
        <v>16</v>
      </c>
      <c r="B52" s="17" t="s">
        <v>34</v>
      </c>
      <c r="C52" s="17" t="s">
        <v>22</v>
      </c>
      <c r="D52" s="18" t="s">
        <v>130</v>
      </c>
      <c r="E52" s="20">
        <v>7177640</v>
      </c>
      <c r="F52" s="20">
        <v>1000000</v>
      </c>
      <c r="G52" s="20">
        <v>6000000</v>
      </c>
      <c r="H52" s="20">
        <v>14177640</v>
      </c>
      <c r="I52" s="20">
        <v>13571073</v>
      </c>
      <c r="J52" s="21">
        <v>0.95721664536551898</v>
      </c>
    </row>
    <row r="53" spans="1:10" x14ac:dyDescent="0.25">
      <c r="A53" s="17" t="s">
        <v>16</v>
      </c>
      <c r="B53" s="17" t="s">
        <v>34</v>
      </c>
      <c r="C53" s="17" t="s">
        <v>122</v>
      </c>
      <c r="D53" s="18" t="s">
        <v>131</v>
      </c>
      <c r="E53" s="20">
        <v>267847803</v>
      </c>
      <c r="F53" s="20">
        <v>7834136.75</v>
      </c>
      <c r="G53" s="20">
        <v>0</v>
      </c>
      <c r="H53" s="20">
        <v>275681939.75</v>
      </c>
      <c r="I53" s="20">
        <v>274814514.22000003</v>
      </c>
      <c r="J53" s="21">
        <v>0.99685352790688198</v>
      </c>
    </row>
    <row r="54" spans="1:10" x14ac:dyDescent="0.25">
      <c r="A54" s="17" t="s">
        <v>16</v>
      </c>
      <c r="B54" s="17" t="s">
        <v>34</v>
      </c>
      <c r="C54" s="17" t="s">
        <v>94</v>
      </c>
      <c r="D54" s="18" t="s">
        <v>132</v>
      </c>
      <c r="E54" s="20">
        <v>201917953.03</v>
      </c>
      <c r="F54" s="20">
        <v>1546900</v>
      </c>
      <c r="G54" s="20">
        <v>0</v>
      </c>
      <c r="H54" s="20">
        <v>203464853.03</v>
      </c>
      <c r="I54" s="20">
        <v>140400029.99000001</v>
      </c>
      <c r="J54" s="21">
        <v>0.69004561672034104</v>
      </c>
    </row>
    <row r="55" spans="1:10" x14ac:dyDescent="0.25">
      <c r="A55" s="14" t="s">
        <v>16</v>
      </c>
      <c r="B55" s="14" t="s">
        <v>22</v>
      </c>
      <c r="C55" s="14"/>
      <c r="D55" s="15" t="s">
        <v>133</v>
      </c>
      <c r="E55" s="27">
        <v>96805026</v>
      </c>
      <c r="F55" s="27">
        <v>-7063295.9699999997</v>
      </c>
      <c r="G55" s="27">
        <v>0</v>
      </c>
      <c r="H55" s="27">
        <v>89741730.030000001</v>
      </c>
      <c r="I55" s="27">
        <v>71442030.418099999</v>
      </c>
      <c r="J55" s="28">
        <v>0.79608483583074896</v>
      </c>
    </row>
    <row r="56" spans="1:10" x14ac:dyDescent="0.25">
      <c r="A56" s="17" t="s">
        <v>16</v>
      </c>
      <c r="B56" s="17" t="s">
        <v>22</v>
      </c>
      <c r="C56" s="17" t="s">
        <v>30</v>
      </c>
      <c r="D56" s="18" t="s">
        <v>134</v>
      </c>
      <c r="E56" s="20">
        <v>10141890</v>
      </c>
      <c r="F56" s="20">
        <v>-773570</v>
      </c>
      <c r="G56" s="20">
        <v>0</v>
      </c>
      <c r="H56" s="20">
        <v>9368320</v>
      </c>
      <c r="I56" s="20">
        <v>6336759</v>
      </c>
      <c r="J56" s="21">
        <v>0.67640291962699794</v>
      </c>
    </row>
    <row r="57" spans="1:10" x14ac:dyDescent="0.25">
      <c r="A57" s="17" t="s">
        <v>16</v>
      </c>
      <c r="B57" s="17" t="s">
        <v>22</v>
      </c>
      <c r="C57" s="17" t="s">
        <v>40</v>
      </c>
      <c r="D57" s="18" t="s">
        <v>135</v>
      </c>
      <c r="E57" s="20">
        <v>61591636</v>
      </c>
      <c r="F57" s="20">
        <v>-606725.97</v>
      </c>
      <c r="G57" s="20">
        <v>0</v>
      </c>
      <c r="H57" s="20">
        <v>60984910.030000001</v>
      </c>
      <c r="I57" s="20">
        <v>49799464.219999999</v>
      </c>
      <c r="J57" s="21">
        <v>0.816586663741938</v>
      </c>
    </row>
    <row r="58" spans="1:10" x14ac:dyDescent="0.25">
      <c r="A58" s="17" t="s">
        <v>16</v>
      </c>
      <c r="B58" s="17" t="s">
        <v>22</v>
      </c>
      <c r="C58" s="17" t="s">
        <v>33</v>
      </c>
      <c r="D58" s="18" t="s">
        <v>136</v>
      </c>
      <c r="E58" s="20">
        <v>9760000</v>
      </c>
      <c r="F58" s="20">
        <v>-3100000</v>
      </c>
      <c r="G58" s="20">
        <v>0</v>
      </c>
      <c r="H58" s="20">
        <v>6660000</v>
      </c>
      <c r="I58" s="20">
        <v>4068916.6560999998</v>
      </c>
      <c r="J58" s="21">
        <v>0.61094844686186101</v>
      </c>
    </row>
    <row r="59" spans="1:10" x14ac:dyDescent="0.25">
      <c r="A59" s="17" t="s">
        <v>16</v>
      </c>
      <c r="B59" s="17" t="s">
        <v>22</v>
      </c>
      <c r="C59" s="17" t="s">
        <v>34</v>
      </c>
      <c r="D59" s="18" t="s">
        <v>137</v>
      </c>
      <c r="E59" s="20">
        <v>15311500</v>
      </c>
      <c r="F59" s="20">
        <v>-2583000</v>
      </c>
      <c r="G59" s="20">
        <v>0</v>
      </c>
      <c r="H59" s="20">
        <v>12728500</v>
      </c>
      <c r="I59" s="20">
        <v>11236890.541999999</v>
      </c>
      <c r="J59" s="21">
        <v>0.882813414149349</v>
      </c>
    </row>
    <row r="60" spans="1:10" x14ac:dyDescent="0.25">
      <c r="A60" s="14" t="s">
        <v>16</v>
      </c>
      <c r="B60" s="14" t="s">
        <v>122</v>
      </c>
      <c r="C60" s="14"/>
      <c r="D60" s="15" t="s">
        <v>138</v>
      </c>
      <c r="E60" s="27">
        <v>64350000</v>
      </c>
      <c r="F60" s="27">
        <v>0</v>
      </c>
      <c r="G60" s="27">
        <v>0</v>
      </c>
      <c r="H60" s="27">
        <v>64350000</v>
      </c>
      <c r="I60" s="27">
        <v>60444609</v>
      </c>
      <c r="J60" s="28">
        <v>0.93931016317016303</v>
      </c>
    </row>
    <row r="61" spans="1:10" x14ac:dyDescent="0.25">
      <c r="A61" s="17" t="s">
        <v>16</v>
      </c>
      <c r="B61" s="17" t="s">
        <v>122</v>
      </c>
      <c r="C61" s="17" t="s">
        <v>30</v>
      </c>
      <c r="D61" s="18" t="s">
        <v>139</v>
      </c>
      <c r="E61" s="20">
        <v>64350000</v>
      </c>
      <c r="F61" s="20">
        <v>0</v>
      </c>
      <c r="G61" s="20">
        <v>0</v>
      </c>
      <c r="H61" s="20">
        <v>64350000</v>
      </c>
      <c r="I61" s="20">
        <v>60444609</v>
      </c>
      <c r="J61" s="21">
        <v>0.93931016317016303</v>
      </c>
    </row>
    <row r="62" spans="1:10" x14ac:dyDescent="0.25">
      <c r="A62" s="14" t="s">
        <v>16</v>
      </c>
      <c r="B62" s="14" t="s">
        <v>124</v>
      </c>
      <c r="C62" s="14"/>
      <c r="D62" s="15" t="s">
        <v>140</v>
      </c>
      <c r="E62" s="27">
        <v>12494160</v>
      </c>
      <c r="F62" s="27">
        <v>605445</v>
      </c>
      <c r="G62" s="27">
        <v>0</v>
      </c>
      <c r="H62" s="27">
        <v>13099605</v>
      </c>
      <c r="I62" s="27">
        <v>10057895.85</v>
      </c>
      <c r="J62" s="28">
        <v>0.76780146042571495</v>
      </c>
    </row>
    <row r="63" spans="1:10" x14ac:dyDescent="0.25">
      <c r="A63" s="17" t="s">
        <v>16</v>
      </c>
      <c r="B63" s="17" t="s">
        <v>124</v>
      </c>
      <c r="C63" s="17" t="s">
        <v>30</v>
      </c>
      <c r="D63" s="18" t="s">
        <v>141</v>
      </c>
      <c r="E63" s="20">
        <v>8922800</v>
      </c>
      <c r="F63" s="20">
        <v>-694555</v>
      </c>
      <c r="G63" s="20">
        <v>0</v>
      </c>
      <c r="H63" s="20">
        <v>8228245</v>
      </c>
      <c r="I63" s="20">
        <v>6092421.6900000004</v>
      </c>
      <c r="J63" s="21">
        <v>0.74042784214616797</v>
      </c>
    </row>
    <row r="64" spans="1:10" x14ac:dyDescent="0.25">
      <c r="A64" s="17" t="s">
        <v>16</v>
      </c>
      <c r="B64" s="17" t="s">
        <v>124</v>
      </c>
      <c r="C64" s="17" t="s">
        <v>40</v>
      </c>
      <c r="D64" s="18" t="s">
        <v>142</v>
      </c>
      <c r="E64" s="20">
        <v>2947360</v>
      </c>
      <c r="F64" s="20">
        <v>1300000</v>
      </c>
      <c r="G64" s="20">
        <v>0</v>
      </c>
      <c r="H64" s="20">
        <v>4247360</v>
      </c>
      <c r="I64" s="20">
        <v>3829804.16</v>
      </c>
      <c r="J64" s="21">
        <v>0.90169049951028402</v>
      </c>
    </row>
    <row r="65" spans="1:10" x14ac:dyDescent="0.25">
      <c r="A65" s="17" t="s">
        <v>16</v>
      </c>
      <c r="B65" s="17" t="s">
        <v>124</v>
      </c>
      <c r="C65" s="17" t="s">
        <v>33</v>
      </c>
      <c r="D65" s="18" t="s">
        <v>143</v>
      </c>
      <c r="E65" s="20">
        <v>624000</v>
      </c>
      <c r="F65" s="20">
        <v>0</v>
      </c>
      <c r="G65" s="20">
        <v>0</v>
      </c>
      <c r="H65" s="20">
        <v>624000</v>
      </c>
      <c r="I65" s="20">
        <v>135670</v>
      </c>
      <c r="J65" s="21">
        <v>0.21741987179487099</v>
      </c>
    </row>
    <row r="66" spans="1:10" x14ac:dyDescent="0.25">
      <c r="A66" s="14" t="s">
        <v>16</v>
      </c>
      <c r="B66" s="14" t="s">
        <v>144</v>
      </c>
      <c r="C66" s="14"/>
      <c r="D66" s="15" t="s">
        <v>145</v>
      </c>
      <c r="E66" s="27">
        <v>107769926</v>
      </c>
      <c r="F66" s="27">
        <v>-6290106.1100000003</v>
      </c>
      <c r="G66" s="27">
        <v>0</v>
      </c>
      <c r="H66" s="27">
        <v>101479819.89</v>
      </c>
      <c r="I66" s="27">
        <v>91081146.230000004</v>
      </c>
      <c r="J66" s="28">
        <v>0.89752964016617498</v>
      </c>
    </row>
    <row r="67" spans="1:10" x14ac:dyDescent="0.25">
      <c r="A67" s="17" t="s">
        <v>16</v>
      </c>
      <c r="B67" s="17" t="s">
        <v>144</v>
      </c>
      <c r="C67" s="17" t="s">
        <v>30</v>
      </c>
      <c r="D67" s="18" t="s">
        <v>146</v>
      </c>
      <c r="E67" s="20">
        <v>27333396</v>
      </c>
      <c r="F67" s="20">
        <v>-15254000</v>
      </c>
      <c r="G67" s="20">
        <v>0</v>
      </c>
      <c r="H67" s="20">
        <v>12079396</v>
      </c>
      <c r="I67" s="20">
        <v>9079396</v>
      </c>
      <c r="J67" s="21">
        <v>0.75164321129963696</v>
      </c>
    </row>
    <row r="68" spans="1:10" x14ac:dyDescent="0.25">
      <c r="A68" s="17" t="s">
        <v>16</v>
      </c>
      <c r="B68" s="17" t="s">
        <v>144</v>
      </c>
      <c r="C68" s="17" t="s">
        <v>40</v>
      </c>
      <c r="D68" s="18" t="s">
        <v>147</v>
      </c>
      <c r="E68" s="20">
        <v>8290000</v>
      </c>
      <c r="F68" s="20">
        <v>4100000</v>
      </c>
      <c r="G68" s="20">
        <v>0</v>
      </c>
      <c r="H68" s="20">
        <v>12390000</v>
      </c>
      <c r="I68" s="20">
        <v>12314569</v>
      </c>
      <c r="J68" s="21">
        <v>0.99391194511702896</v>
      </c>
    </row>
    <row r="69" spans="1:10" x14ac:dyDescent="0.25">
      <c r="A69" s="17" t="s">
        <v>16</v>
      </c>
      <c r="B69" s="17" t="s">
        <v>144</v>
      </c>
      <c r="C69" s="17" t="s">
        <v>33</v>
      </c>
      <c r="D69" s="18" t="s">
        <v>148</v>
      </c>
      <c r="E69" s="20">
        <v>140000</v>
      </c>
      <c r="F69" s="20">
        <v>0</v>
      </c>
      <c r="G69" s="20">
        <v>0</v>
      </c>
      <c r="H69" s="20">
        <v>140000</v>
      </c>
      <c r="I69" s="20">
        <v>0</v>
      </c>
      <c r="J69" s="21">
        <v>0</v>
      </c>
    </row>
    <row r="70" spans="1:10" x14ac:dyDescent="0.25">
      <c r="A70" s="17" t="s">
        <v>16</v>
      </c>
      <c r="B70" s="17" t="s">
        <v>144</v>
      </c>
      <c r="C70" s="17" t="s">
        <v>34</v>
      </c>
      <c r="D70" s="18" t="s">
        <v>149</v>
      </c>
      <c r="E70" s="20">
        <v>3630580</v>
      </c>
      <c r="F70" s="20">
        <v>-89700</v>
      </c>
      <c r="G70" s="20">
        <v>0</v>
      </c>
      <c r="H70" s="20">
        <v>3540880</v>
      </c>
      <c r="I70" s="20">
        <v>1475791.5</v>
      </c>
      <c r="J70" s="21">
        <v>0.41678664625742701</v>
      </c>
    </row>
    <row r="71" spans="1:10" x14ac:dyDescent="0.25">
      <c r="A71" s="17" t="s">
        <v>16</v>
      </c>
      <c r="B71" s="17" t="s">
        <v>144</v>
      </c>
      <c r="C71" s="17" t="s">
        <v>22</v>
      </c>
      <c r="D71" s="18" t="s">
        <v>150</v>
      </c>
      <c r="E71" s="20">
        <v>30475000</v>
      </c>
      <c r="F71" s="20">
        <v>2960000</v>
      </c>
      <c r="G71" s="20">
        <v>0</v>
      </c>
      <c r="H71" s="20">
        <v>33435000</v>
      </c>
      <c r="I71" s="20">
        <v>30305515.32</v>
      </c>
      <c r="J71" s="21">
        <v>0.90640093674293398</v>
      </c>
    </row>
    <row r="72" spans="1:10" x14ac:dyDescent="0.25">
      <c r="A72" s="17" t="s">
        <v>16</v>
      </c>
      <c r="B72" s="17" t="s">
        <v>144</v>
      </c>
      <c r="C72" s="17" t="s">
        <v>122</v>
      </c>
      <c r="D72" s="18" t="s">
        <v>151</v>
      </c>
      <c r="E72" s="20">
        <v>11100000</v>
      </c>
      <c r="F72" s="20">
        <v>0</v>
      </c>
      <c r="G72" s="20">
        <v>0</v>
      </c>
      <c r="H72" s="20">
        <v>11100000</v>
      </c>
      <c r="I72" s="20">
        <v>11059759.6</v>
      </c>
      <c r="J72" s="21">
        <v>0.99637473873873805</v>
      </c>
    </row>
    <row r="73" spans="1:10" x14ac:dyDescent="0.25">
      <c r="A73" s="17" t="s">
        <v>16</v>
      </c>
      <c r="B73" s="17" t="s">
        <v>144</v>
      </c>
      <c r="C73" s="17" t="s">
        <v>124</v>
      </c>
      <c r="D73" s="18" t="s">
        <v>152</v>
      </c>
      <c r="E73" s="20">
        <v>7198950</v>
      </c>
      <c r="F73" s="20">
        <v>-11000</v>
      </c>
      <c r="G73" s="20">
        <v>0</v>
      </c>
      <c r="H73" s="20">
        <v>7187950</v>
      </c>
      <c r="I73" s="20">
        <v>6319331.3099999996</v>
      </c>
      <c r="J73" s="21">
        <v>0.87915626986832096</v>
      </c>
    </row>
    <row r="74" spans="1:10" x14ac:dyDescent="0.25">
      <c r="A74" s="17" t="s">
        <v>16</v>
      </c>
      <c r="B74" s="17" t="s">
        <v>144</v>
      </c>
      <c r="C74" s="17" t="s">
        <v>144</v>
      </c>
      <c r="D74" s="18" t="s">
        <v>153</v>
      </c>
      <c r="E74" s="20">
        <v>15702000</v>
      </c>
      <c r="F74" s="20">
        <v>-223000</v>
      </c>
      <c r="G74" s="20">
        <v>0</v>
      </c>
      <c r="H74" s="20">
        <v>15479000</v>
      </c>
      <c r="I74" s="20">
        <v>15131413.5</v>
      </c>
      <c r="J74" s="21">
        <v>0.97754464112668704</v>
      </c>
    </row>
    <row r="75" spans="1:10" x14ac:dyDescent="0.25">
      <c r="A75" s="17" t="s">
        <v>16</v>
      </c>
      <c r="B75" s="17" t="s">
        <v>144</v>
      </c>
      <c r="C75" s="17" t="s">
        <v>94</v>
      </c>
      <c r="D75" s="18" t="s">
        <v>154</v>
      </c>
      <c r="E75" s="20">
        <v>3900000</v>
      </c>
      <c r="F75" s="20">
        <v>2227593.89</v>
      </c>
      <c r="G75" s="20">
        <v>0</v>
      </c>
      <c r="H75" s="20">
        <v>6127593.8899999997</v>
      </c>
      <c r="I75" s="20">
        <v>5395370</v>
      </c>
      <c r="J75" s="21">
        <v>0.88050384814258598</v>
      </c>
    </row>
    <row r="76" spans="1:10" x14ac:dyDescent="0.25">
      <c r="A76" s="14" t="s">
        <v>16</v>
      </c>
      <c r="B76" s="14" t="s">
        <v>25</v>
      </c>
      <c r="C76" s="14"/>
      <c r="D76" s="15" t="s">
        <v>155</v>
      </c>
      <c r="E76" s="27">
        <v>3275000</v>
      </c>
      <c r="F76" s="27">
        <v>0</v>
      </c>
      <c r="G76" s="27">
        <v>0</v>
      </c>
      <c r="H76" s="27">
        <v>3275000</v>
      </c>
      <c r="I76" s="27">
        <v>1431513.19</v>
      </c>
      <c r="J76" s="28">
        <v>0.43710326412213701</v>
      </c>
    </row>
    <row r="77" spans="1:10" x14ac:dyDescent="0.25">
      <c r="A77" s="17" t="s">
        <v>16</v>
      </c>
      <c r="B77" s="17" t="s">
        <v>25</v>
      </c>
      <c r="C77" s="17" t="s">
        <v>94</v>
      </c>
      <c r="D77" s="18" t="s">
        <v>156</v>
      </c>
      <c r="E77" s="20">
        <v>3275000</v>
      </c>
      <c r="F77" s="20">
        <v>0</v>
      </c>
      <c r="G77" s="20">
        <v>0</v>
      </c>
      <c r="H77" s="20">
        <v>3275000</v>
      </c>
      <c r="I77" s="20">
        <v>1431513.19</v>
      </c>
      <c r="J77" s="21">
        <v>0.43710326412213701</v>
      </c>
    </row>
    <row r="78" spans="1:10" x14ac:dyDescent="0.25">
      <c r="A78" s="14" t="s">
        <v>16</v>
      </c>
      <c r="B78" s="14" t="s">
        <v>94</v>
      </c>
      <c r="C78" s="14"/>
      <c r="D78" s="15" t="s">
        <v>157</v>
      </c>
      <c r="E78" s="27">
        <v>4150000</v>
      </c>
      <c r="F78" s="27">
        <v>-2343000</v>
      </c>
      <c r="G78" s="27">
        <v>0</v>
      </c>
      <c r="H78" s="27">
        <v>1807000</v>
      </c>
      <c r="I78" s="27">
        <v>284259.19</v>
      </c>
      <c r="J78" s="28">
        <v>0.157310011068068</v>
      </c>
    </row>
    <row r="79" spans="1:10" x14ac:dyDescent="0.25">
      <c r="A79" s="17" t="s">
        <v>16</v>
      </c>
      <c r="B79" s="17" t="s">
        <v>94</v>
      </c>
      <c r="C79" s="17" t="s">
        <v>40</v>
      </c>
      <c r="D79" s="18" t="s">
        <v>158</v>
      </c>
      <c r="E79" s="20">
        <v>2000000</v>
      </c>
      <c r="F79" s="20">
        <v>-1343000</v>
      </c>
      <c r="G79" s="20">
        <v>0</v>
      </c>
      <c r="H79" s="20">
        <v>657000</v>
      </c>
      <c r="I79" s="20">
        <v>0</v>
      </c>
      <c r="J79" s="21">
        <v>0</v>
      </c>
    </row>
    <row r="80" spans="1:10" x14ac:dyDescent="0.25">
      <c r="A80" s="17" t="s">
        <v>16</v>
      </c>
      <c r="B80" s="17" t="s">
        <v>94</v>
      </c>
      <c r="C80" s="17" t="s">
        <v>22</v>
      </c>
      <c r="D80" s="18" t="s">
        <v>159</v>
      </c>
      <c r="E80" s="20">
        <v>2000000</v>
      </c>
      <c r="F80" s="20">
        <v>-1000000</v>
      </c>
      <c r="G80" s="20">
        <v>0</v>
      </c>
      <c r="H80" s="20">
        <v>1000000</v>
      </c>
      <c r="I80" s="20">
        <v>197289.19</v>
      </c>
      <c r="J80" s="21">
        <v>0.19728919</v>
      </c>
    </row>
    <row r="81" spans="1:10" x14ac:dyDescent="0.25">
      <c r="A81" s="17" t="s">
        <v>16</v>
      </c>
      <c r="B81" s="17" t="s">
        <v>94</v>
      </c>
      <c r="C81" s="17" t="s">
        <v>94</v>
      </c>
      <c r="D81" s="18" t="s">
        <v>160</v>
      </c>
      <c r="E81" s="20">
        <v>150000</v>
      </c>
      <c r="F81" s="20">
        <v>0</v>
      </c>
      <c r="G81" s="20">
        <v>0</v>
      </c>
      <c r="H81" s="20">
        <v>150000</v>
      </c>
      <c r="I81" s="20">
        <v>86970</v>
      </c>
      <c r="J81" s="21">
        <v>0.57979999999999998</v>
      </c>
    </row>
    <row r="82" spans="1:10" x14ac:dyDescent="0.25">
      <c r="A82" s="14" t="s">
        <v>28</v>
      </c>
      <c r="B82" s="14"/>
      <c r="C82" s="14"/>
      <c r="D82" s="15" t="s">
        <v>161</v>
      </c>
      <c r="E82" s="27">
        <v>131062893</v>
      </c>
      <c r="F82" s="27">
        <v>-19765711.329999998</v>
      </c>
      <c r="G82" s="27">
        <v>762925</v>
      </c>
      <c r="H82" s="27">
        <v>112060106.67</v>
      </c>
      <c r="I82" s="27">
        <v>97579046.167500004</v>
      </c>
      <c r="J82" s="28">
        <v>0.87077416814223996</v>
      </c>
    </row>
    <row r="83" spans="1:10" x14ac:dyDescent="0.25">
      <c r="A83" s="14" t="s">
        <v>28</v>
      </c>
      <c r="B83" s="14" t="s">
        <v>30</v>
      </c>
      <c r="C83" s="14"/>
      <c r="D83" s="15" t="s">
        <v>162</v>
      </c>
      <c r="E83" s="27">
        <v>58734902</v>
      </c>
      <c r="F83" s="27">
        <v>-25189911.789999999</v>
      </c>
      <c r="G83" s="27">
        <v>0</v>
      </c>
      <c r="H83" s="27">
        <v>33544990.210000001</v>
      </c>
      <c r="I83" s="27">
        <v>31605617.170000002</v>
      </c>
      <c r="J83" s="28">
        <v>0.94218591128335205</v>
      </c>
    </row>
    <row r="84" spans="1:10" x14ac:dyDescent="0.25">
      <c r="A84" s="17" t="s">
        <v>28</v>
      </c>
      <c r="B84" s="17" t="s">
        <v>30</v>
      </c>
      <c r="C84" s="17" t="s">
        <v>30</v>
      </c>
      <c r="D84" s="18" t="s">
        <v>163</v>
      </c>
      <c r="E84" s="20">
        <v>42449882</v>
      </c>
      <c r="F84" s="20">
        <v>-24066034.890000001</v>
      </c>
      <c r="G84" s="20">
        <v>0</v>
      </c>
      <c r="H84" s="20">
        <v>18383847.109999999</v>
      </c>
      <c r="I84" s="20">
        <v>17296130.109999999</v>
      </c>
      <c r="J84" s="21">
        <v>0.94083300445811802</v>
      </c>
    </row>
    <row r="85" spans="1:10" x14ac:dyDescent="0.25">
      <c r="A85" s="17" t="s">
        <v>28</v>
      </c>
      <c r="B85" s="17" t="s">
        <v>30</v>
      </c>
      <c r="C85" s="17" t="s">
        <v>40</v>
      </c>
      <c r="D85" s="18" t="s">
        <v>164</v>
      </c>
      <c r="E85" s="20">
        <v>2148000</v>
      </c>
      <c r="F85" s="20">
        <v>-102256.98</v>
      </c>
      <c r="G85" s="20">
        <v>0</v>
      </c>
      <c r="H85" s="20">
        <v>2045743.02</v>
      </c>
      <c r="I85" s="20">
        <v>1877571</v>
      </c>
      <c r="J85" s="21">
        <v>0.91779416165379302</v>
      </c>
    </row>
    <row r="86" spans="1:10" x14ac:dyDescent="0.25">
      <c r="A86" s="17" t="s">
        <v>28</v>
      </c>
      <c r="B86" s="17" t="s">
        <v>30</v>
      </c>
      <c r="C86" s="17" t="s">
        <v>33</v>
      </c>
      <c r="D86" s="18" t="s">
        <v>165</v>
      </c>
      <c r="E86" s="20">
        <v>275000</v>
      </c>
      <c r="F86" s="20">
        <v>-200000</v>
      </c>
      <c r="G86" s="20">
        <v>0</v>
      </c>
      <c r="H86" s="20">
        <v>75000</v>
      </c>
      <c r="I86" s="20">
        <v>0</v>
      </c>
      <c r="J86" s="21">
        <v>0</v>
      </c>
    </row>
    <row r="87" spans="1:10" x14ac:dyDescent="0.25">
      <c r="A87" s="17" t="s">
        <v>28</v>
      </c>
      <c r="B87" s="17" t="s">
        <v>30</v>
      </c>
      <c r="C87" s="17" t="s">
        <v>34</v>
      </c>
      <c r="D87" s="18" t="s">
        <v>166</v>
      </c>
      <c r="E87" s="20">
        <v>12492020</v>
      </c>
      <c r="F87" s="20">
        <v>-849849.92</v>
      </c>
      <c r="G87" s="20">
        <v>0</v>
      </c>
      <c r="H87" s="20">
        <v>11642170.08</v>
      </c>
      <c r="I87" s="20">
        <v>11430659.33</v>
      </c>
      <c r="J87" s="21">
        <v>0.98183236041506095</v>
      </c>
    </row>
    <row r="88" spans="1:10" x14ac:dyDescent="0.25">
      <c r="A88" s="17" t="s">
        <v>28</v>
      </c>
      <c r="B88" s="17" t="s">
        <v>30</v>
      </c>
      <c r="C88" s="17" t="s">
        <v>94</v>
      </c>
      <c r="D88" s="18" t="s">
        <v>167</v>
      </c>
      <c r="E88" s="20">
        <v>1370000</v>
      </c>
      <c r="F88" s="20">
        <v>28230</v>
      </c>
      <c r="G88" s="20">
        <v>0</v>
      </c>
      <c r="H88" s="20">
        <v>1398230</v>
      </c>
      <c r="I88" s="20">
        <v>1001256.73</v>
      </c>
      <c r="J88" s="21">
        <v>0.71608871930941198</v>
      </c>
    </row>
    <row r="89" spans="1:10" x14ac:dyDescent="0.25">
      <c r="A89" s="14" t="s">
        <v>28</v>
      </c>
      <c r="B89" s="14" t="s">
        <v>40</v>
      </c>
      <c r="C89" s="14"/>
      <c r="D89" s="15" t="s">
        <v>168</v>
      </c>
      <c r="E89" s="27">
        <v>15374641</v>
      </c>
      <c r="F89" s="27">
        <v>-3020598.02</v>
      </c>
      <c r="G89" s="27">
        <v>0</v>
      </c>
      <c r="H89" s="27">
        <v>12354042.98</v>
      </c>
      <c r="I89" s="27">
        <v>11487284.27</v>
      </c>
      <c r="J89" s="28">
        <v>0.92984007653177103</v>
      </c>
    </row>
    <row r="90" spans="1:10" x14ac:dyDescent="0.25">
      <c r="A90" s="17" t="s">
        <v>28</v>
      </c>
      <c r="B90" s="17" t="s">
        <v>40</v>
      </c>
      <c r="C90" s="17" t="s">
        <v>30</v>
      </c>
      <c r="D90" s="18" t="s">
        <v>169</v>
      </c>
      <c r="E90" s="20">
        <v>981295</v>
      </c>
      <c r="F90" s="20">
        <v>-800000</v>
      </c>
      <c r="G90" s="20">
        <v>0</v>
      </c>
      <c r="H90" s="20">
        <v>181295</v>
      </c>
      <c r="I90" s="20">
        <v>107750</v>
      </c>
      <c r="J90" s="21">
        <v>0.59433519953666603</v>
      </c>
    </row>
    <row r="91" spans="1:10" x14ac:dyDescent="0.25">
      <c r="A91" s="17" t="s">
        <v>28</v>
      </c>
      <c r="B91" s="17" t="s">
        <v>40</v>
      </c>
      <c r="C91" s="17" t="s">
        <v>33</v>
      </c>
      <c r="D91" s="18" t="s">
        <v>170</v>
      </c>
      <c r="E91" s="20">
        <v>2344346</v>
      </c>
      <c r="F91" s="20">
        <v>0</v>
      </c>
      <c r="G91" s="20">
        <v>0</v>
      </c>
      <c r="H91" s="20">
        <v>2344346</v>
      </c>
      <c r="I91" s="20">
        <v>1710778.18</v>
      </c>
      <c r="J91" s="21">
        <v>0.72974645380843906</v>
      </c>
    </row>
    <row r="92" spans="1:10" x14ac:dyDescent="0.25">
      <c r="A92" s="17" t="s">
        <v>28</v>
      </c>
      <c r="B92" s="17" t="s">
        <v>40</v>
      </c>
      <c r="C92" s="17" t="s">
        <v>34</v>
      </c>
      <c r="D92" s="18" t="s">
        <v>171</v>
      </c>
      <c r="E92" s="20">
        <v>12049000</v>
      </c>
      <c r="F92" s="20">
        <v>-2220598.02</v>
      </c>
      <c r="G92" s="20">
        <v>0</v>
      </c>
      <c r="H92" s="20">
        <v>9828401.9800000004</v>
      </c>
      <c r="I92" s="20">
        <v>9668756.0899999999</v>
      </c>
      <c r="J92" s="21">
        <v>0.98375667882481099</v>
      </c>
    </row>
    <row r="93" spans="1:10" x14ac:dyDescent="0.25">
      <c r="A93" s="14" t="s">
        <v>28</v>
      </c>
      <c r="B93" s="14" t="s">
        <v>33</v>
      </c>
      <c r="C93" s="14"/>
      <c r="D93" s="15" t="s">
        <v>172</v>
      </c>
      <c r="E93" s="27">
        <v>9107934</v>
      </c>
      <c r="F93" s="27">
        <v>3569517.2</v>
      </c>
      <c r="G93" s="27">
        <v>225000</v>
      </c>
      <c r="H93" s="27">
        <v>12902451.199999999</v>
      </c>
      <c r="I93" s="27">
        <v>11667784.09</v>
      </c>
      <c r="J93" s="28">
        <v>0.90430755436610299</v>
      </c>
    </row>
    <row r="94" spans="1:10" x14ac:dyDescent="0.25">
      <c r="A94" s="17" t="s">
        <v>28</v>
      </c>
      <c r="B94" s="17" t="s">
        <v>33</v>
      </c>
      <c r="C94" s="17" t="s">
        <v>30</v>
      </c>
      <c r="D94" s="18" t="s">
        <v>173</v>
      </c>
      <c r="E94" s="20">
        <v>4201500</v>
      </c>
      <c r="F94" s="20">
        <v>-47528.88</v>
      </c>
      <c r="G94" s="20">
        <v>0</v>
      </c>
      <c r="H94" s="20">
        <v>4153971.12</v>
      </c>
      <c r="I94" s="20">
        <v>3653535.52</v>
      </c>
      <c r="J94" s="21">
        <v>0.879528387284502</v>
      </c>
    </row>
    <row r="95" spans="1:10" x14ac:dyDescent="0.25">
      <c r="A95" s="17" t="s">
        <v>28</v>
      </c>
      <c r="B95" s="17" t="s">
        <v>33</v>
      </c>
      <c r="C95" s="17" t="s">
        <v>40</v>
      </c>
      <c r="D95" s="18" t="s">
        <v>174</v>
      </c>
      <c r="E95" s="20">
        <v>394500</v>
      </c>
      <c r="F95" s="20">
        <v>763390.58</v>
      </c>
      <c r="G95" s="20">
        <v>0</v>
      </c>
      <c r="H95" s="20">
        <v>1157890.58</v>
      </c>
      <c r="I95" s="20">
        <v>1012849.81</v>
      </c>
      <c r="J95" s="21">
        <v>0.87473706712425203</v>
      </c>
    </row>
    <row r="96" spans="1:10" x14ac:dyDescent="0.25">
      <c r="A96" s="17" t="s">
        <v>28</v>
      </c>
      <c r="B96" s="17" t="s">
        <v>33</v>
      </c>
      <c r="C96" s="17" t="s">
        <v>33</v>
      </c>
      <c r="D96" s="18" t="s">
        <v>175</v>
      </c>
      <c r="E96" s="20">
        <v>816500</v>
      </c>
      <c r="F96" s="20">
        <v>172188.92</v>
      </c>
      <c r="G96" s="20">
        <v>0</v>
      </c>
      <c r="H96" s="20">
        <v>988688.92</v>
      </c>
      <c r="I96" s="20">
        <v>986619.94</v>
      </c>
      <c r="J96" s="21">
        <v>0.99790734986693197</v>
      </c>
    </row>
    <row r="97" spans="1:10" x14ac:dyDescent="0.25">
      <c r="A97" s="17" t="s">
        <v>28</v>
      </c>
      <c r="B97" s="17" t="s">
        <v>33</v>
      </c>
      <c r="C97" s="17" t="s">
        <v>34</v>
      </c>
      <c r="D97" s="18" t="s">
        <v>176</v>
      </c>
      <c r="E97" s="20">
        <v>1770000</v>
      </c>
      <c r="F97" s="20">
        <v>534500</v>
      </c>
      <c r="G97" s="20">
        <v>225000</v>
      </c>
      <c r="H97" s="20">
        <v>2529500</v>
      </c>
      <c r="I97" s="20">
        <v>2289614.7799999998</v>
      </c>
      <c r="J97" s="21">
        <v>0.90516496540818303</v>
      </c>
    </row>
    <row r="98" spans="1:10" x14ac:dyDescent="0.25">
      <c r="A98" s="17" t="s">
        <v>28</v>
      </c>
      <c r="B98" s="17" t="s">
        <v>33</v>
      </c>
      <c r="C98" s="17" t="s">
        <v>22</v>
      </c>
      <c r="D98" s="18" t="s">
        <v>177</v>
      </c>
      <c r="E98" s="20">
        <v>70000</v>
      </c>
      <c r="F98" s="20">
        <v>150000</v>
      </c>
      <c r="G98" s="20">
        <v>0</v>
      </c>
      <c r="H98" s="20">
        <v>220000</v>
      </c>
      <c r="I98" s="20">
        <v>153849.56</v>
      </c>
      <c r="J98" s="21">
        <v>0.699316181818181</v>
      </c>
    </row>
    <row r="99" spans="1:10" x14ac:dyDescent="0.25">
      <c r="A99" s="17" t="s">
        <v>28</v>
      </c>
      <c r="B99" s="17" t="s">
        <v>33</v>
      </c>
      <c r="C99" s="17" t="s">
        <v>122</v>
      </c>
      <c r="D99" s="18" t="s">
        <v>178</v>
      </c>
      <c r="E99" s="20">
        <v>773934</v>
      </c>
      <c r="F99" s="20">
        <v>2139590.52</v>
      </c>
      <c r="G99" s="20">
        <v>0</v>
      </c>
      <c r="H99" s="20">
        <v>2913524.52</v>
      </c>
      <c r="I99" s="20">
        <v>2864392.46</v>
      </c>
      <c r="J99" s="21">
        <v>0.98313655517132903</v>
      </c>
    </row>
    <row r="100" spans="1:10" x14ac:dyDescent="0.25">
      <c r="A100" s="17" t="s">
        <v>28</v>
      </c>
      <c r="B100" s="17" t="s">
        <v>33</v>
      </c>
      <c r="C100" s="17" t="s">
        <v>94</v>
      </c>
      <c r="D100" s="18" t="s">
        <v>179</v>
      </c>
      <c r="E100" s="20">
        <v>1081500</v>
      </c>
      <c r="F100" s="20">
        <v>-142623.94</v>
      </c>
      <c r="G100" s="20">
        <v>0</v>
      </c>
      <c r="H100" s="20">
        <v>938876.06</v>
      </c>
      <c r="I100" s="20">
        <v>706922.02</v>
      </c>
      <c r="J100" s="21">
        <v>0.75294498402696497</v>
      </c>
    </row>
    <row r="101" spans="1:10" x14ac:dyDescent="0.25">
      <c r="A101" s="14" t="s">
        <v>28</v>
      </c>
      <c r="B101" s="14" t="s">
        <v>34</v>
      </c>
      <c r="C101" s="14"/>
      <c r="D101" s="15" t="s">
        <v>180</v>
      </c>
      <c r="E101" s="27">
        <v>12070000</v>
      </c>
      <c r="F101" s="27">
        <v>680000</v>
      </c>
      <c r="G101" s="27">
        <v>300000</v>
      </c>
      <c r="H101" s="27">
        <v>13050000</v>
      </c>
      <c r="I101" s="27">
        <v>6736571.6200000001</v>
      </c>
      <c r="J101" s="28">
        <v>0.51621238467432895</v>
      </c>
    </row>
    <row r="102" spans="1:10" x14ac:dyDescent="0.25">
      <c r="A102" s="17" t="s">
        <v>28</v>
      </c>
      <c r="B102" s="17" t="s">
        <v>34</v>
      </c>
      <c r="C102" s="17" t="s">
        <v>30</v>
      </c>
      <c r="D102" s="18" t="s">
        <v>181</v>
      </c>
      <c r="E102" s="20">
        <v>870000</v>
      </c>
      <c r="F102" s="20">
        <v>-170000</v>
      </c>
      <c r="G102" s="20">
        <v>300000</v>
      </c>
      <c r="H102" s="20">
        <v>1000000</v>
      </c>
      <c r="I102" s="20">
        <v>773178.48</v>
      </c>
      <c r="J102" s="21">
        <v>0.77317848</v>
      </c>
    </row>
    <row r="103" spans="1:10" x14ac:dyDescent="0.25">
      <c r="A103" s="17" t="s">
        <v>28</v>
      </c>
      <c r="B103" s="17" t="s">
        <v>34</v>
      </c>
      <c r="C103" s="17" t="s">
        <v>40</v>
      </c>
      <c r="D103" s="18" t="s">
        <v>182</v>
      </c>
      <c r="E103" s="20">
        <v>11200000</v>
      </c>
      <c r="F103" s="20">
        <v>850000</v>
      </c>
      <c r="G103" s="20">
        <v>0</v>
      </c>
      <c r="H103" s="20">
        <v>12050000</v>
      </c>
      <c r="I103" s="20">
        <v>5963393.1399999997</v>
      </c>
      <c r="J103" s="21">
        <v>0.49488739751037297</v>
      </c>
    </row>
    <row r="104" spans="1:10" x14ac:dyDescent="0.25">
      <c r="A104" s="14" t="s">
        <v>28</v>
      </c>
      <c r="B104" s="14" t="s">
        <v>22</v>
      </c>
      <c r="C104" s="14"/>
      <c r="D104" s="15" t="s">
        <v>183</v>
      </c>
      <c r="E104" s="27">
        <v>10000000</v>
      </c>
      <c r="F104" s="27">
        <v>0</v>
      </c>
      <c r="G104" s="27">
        <v>0</v>
      </c>
      <c r="H104" s="27">
        <v>10000000</v>
      </c>
      <c r="I104" s="27">
        <v>9876011.4000000004</v>
      </c>
      <c r="J104" s="28">
        <v>0.98760113999999999</v>
      </c>
    </row>
    <row r="105" spans="1:10" x14ac:dyDescent="0.25">
      <c r="A105" s="17" t="s">
        <v>28</v>
      </c>
      <c r="B105" s="17" t="s">
        <v>22</v>
      </c>
      <c r="C105" s="17" t="s">
        <v>94</v>
      </c>
      <c r="D105" s="18" t="s">
        <v>184</v>
      </c>
      <c r="E105" s="20">
        <v>10000000</v>
      </c>
      <c r="F105" s="20">
        <v>0</v>
      </c>
      <c r="G105" s="20">
        <v>0</v>
      </c>
      <c r="H105" s="20">
        <v>10000000</v>
      </c>
      <c r="I105" s="20">
        <v>9876011.4000000004</v>
      </c>
      <c r="J105" s="21">
        <v>0.98760113999999999</v>
      </c>
    </row>
    <row r="106" spans="1:10" x14ac:dyDescent="0.25">
      <c r="A106" s="14" t="s">
        <v>28</v>
      </c>
      <c r="B106" s="14" t="s">
        <v>94</v>
      </c>
      <c r="C106" s="14"/>
      <c r="D106" s="15" t="s">
        <v>185</v>
      </c>
      <c r="E106" s="27">
        <v>25775416</v>
      </c>
      <c r="F106" s="27">
        <v>4195281.28</v>
      </c>
      <c r="G106" s="27">
        <v>237925</v>
      </c>
      <c r="H106" s="27">
        <v>30208622.280000001</v>
      </c>
      <c r="I106" s="27">
        <v>26205777.6175</v>
      </c>
      <c r="J106" s="28">
        <v>0.86749330620250897</v>
      </c>
    </row>
    <row r="107" spans="1:10" x14ac:dyDescent="0.25">
      <c r="A107" s="17" t="s">
        <v>28</v>
      </c>
      <c r="B107" s="17" t="s">
        <v>94</v>
      </c>
      <c r="C107" s="17" t="s">
        <v>30</v>
      </c>
      <c r="D107" s="18" t="s">
        <v>186</v>
      </c>
      <c r="E107" s="20">
        <v>5606550</v>
      </c>
      <c r="F107" s="20">
        <v>-132500</v>
      </c>
      <c r="G107" s="20">
        <v>0</v>
      </c>
      <c r="H107" s="20">
        <v>5474050</v>
      </c>
      <c r="I107" s="20">
        <v>3717830.79</v>
      </c>
      <c r="J107" s="21">
        <v>0.67917369954603901</v>
      </c>
    </row>
    <row r="108" spans="1:10" x14ac:dyDescent="0.25">
      <c r="A108" s="17" t="s">
        <v>28</v>
      </c>
      <c r="B108" s="17" t="s">
        <v>94</v>
      </c>
      <c r="C108" s="17" t="s">
        <v>40</v>
      </c>
      <c r="D108" s="18" t="s">
        <v>187</v>
      </c>
      <c r="E108" s="20">
        <v>470000</v>
      </c>
      <c r="F108" s="20">
        <v>-90000</v>
      </c>
      <c r="G108" s="20">
        <v>0</v>
      </c>
      <c r="H108" s="20">
        <v>380000</v>
      </c>
      <c r="I108" s="20">
        <v>358202.6</v>
      </c>
      <c r="J108" s="21">
        <v>0.94263842105263096</v>
      </c>
    </row>
    <row r="109" spans="1:10" x14ac:dyDescent="0.25">
      <c r="A109" s="17" t="s">
        <v>28</v>
      </c>
      <c r="B109" s="17" t="s">
        <v>94</v>
      </c>
      <c r="C109" s="17" t="s">
        <v>33</v>
      </c>
      <c r="D109" s="18" t="s">
        <v>188</v>
      </c>
      <c r="E109" s="20">
        <v>9333866</v>
      </c>
      <c r="F109" s="20">
        <v>3239832</v>
      </c>
      <c r="G109" s="20">
        <v>0</v>
      </c>
      <c r="H109" s="20">
        <v>12573698</v>
      </c>
      <c r="I109" s="20">
        <v>12456639.98</v>
      </c>
      <c r="J109" s="21">
        <v>0.99069024721287202</v>
      </c>
    </row>
    <row r="110" spans="1:10" x14ac:dyDescent="0.25">
      <c r="A110" s="17" t="s">
        <v>28</v>
      </c>
      <c r="B110" s="17" t="s">
        <v>94</v>
      </c>
      <c r="C110" s="17" t="s">
        <v>34</v>
      </c>
      <c r="D110" s="18" t="s">
        <v>189</v>
      </c>
      <c r="E110" s="20">
        <v>1875000</v>
      </c>
      <c r="F110" s="20">
        <v>723076.94</v>
      </c>
      <c r="G110" s="20">
        <v>112725</v>
      </c>
      <c r="H110" s="20">
        <v>2710801.94</v>
      </c>
      <c r="I110" s="20">
        <v>2016244.7675000001</v>
      </c>
      <c r="J110" s="21">
        <v>0.74378166023446102</v>
      </c>
    </row>
    <row r="111" spans="1:10" x14ac:dyDescent="0.25">
      <c r="A111" s="17" t="s">
        <v>28</v>
      </c>
      <c r="B111" s="17" t="s">
        <v>94</v>
      </c>
      <c r="C111" s="17" t="s">
        <v>22</v>
      </c>
      <c r="D111" s="18" t="s">
        <v>190</v>
      </c>
      <c r="E111" s="20">
        <v>6935000</v>
      </c>
      <c r="F111" s="20">
        <v>0</v>
      </c>
      <c r="G111" s="20">
        <v>0</v>
      </c>
      <c r="H111" s="20">
        <v>6935000</v>
      </c>
      <c r="I111" s="20">
        <v>5719439.2199999997</v>
      </c>
      <c r="J111" s="21">
        <v>0.824720868060562</v>
      </c>
    </row>
    <row r="112" spans="1:10" x14ac:dyDescent="0.25">
      <c r="A112" s="17" t="s">
        <v>28</v>
      </c>
      <c r="B112" s="17" t="s">
        <v>94</v>
      </c>
      <c r="C112" s="17" t="s">
        <v>122</v>
      </c>
      <c r="D112" s="18" t="s">
        <v>191</v>
      </c>
      <c r="E112" s="20">
        <v>620000</v>
      </c>
      <c r="F112" s="20">
        <v>-127.66</v>
      </c>
      <c r="G112" s="20">
        <v>0</v>
      </c>
      <c r="H112" s="20">
        <v>619872.34</v>
      </c>
      <c r="I112" s="20">
        <v>619872.34</v>
      </c>
      <c r="J112" s="21">
        <v>1</v>
      </c>
    </row>
    <row r="113" spans="1:10" x14ac:dyDescent="0.25">
      <c r="A113" s="17" t="s">
        <v>28</v>
      </c>
      <c r="B113" s="17" t="s">
        <v>94</v>
      </c>
      <c r="C113" s="17" t="s">
        <v>124</v>
      </c>
      <c r="D113" s="18" t="s">
        <v>192</v>
      </c>
      <c r="E113" s="20">
        <v>150000</v>
      </c>
      <c r="F113" s="20">
        <v>100000</v>
      </c>
      <c r="G113" s="20">
        <v>75000</v>
      </c>
      <c r="H113" s="20">
        <v>325000</v>
      </c>
      <c r="I113" s="20">
        <v>316367.99</v>
      </c>
      <c r="J113" s="21">
        <v>0.97343996923076903</v>
      </c>
    </row>
    <row r="114" spans="1:10" x14ac:dyDescent="0.25">
      <c r="A114" s="17" t="s">
        <v>28</v>
      </c>
      <c r="B114" s="17" t="s">
        <v>94</v>
      </c>
      <c r="C114" s="17" t="s">
        <v>94</v>
      </c>
      <c r="D114" s="18" t="s">
        <v>193</v>
      </c>
      <c r="E114" s="20">
        <v>785000</v>
      </c>
      <c r="F114" s="20">
        <v>355000</v>
      </c>
      <c r="G114" s="20">
        <v>50200</v>
      </c>
      <c r="H114" s="20">
        <v>1190200</v>
      </c>
      <c r="I114" s="20">
        <v>1001179.93</v>
      </c>
      <c r="J114" s="21">
        <v>0.84118629642076903</v>
      </c>
    </row>
    <row r="115" spans="1:10" x14ac:dyDescent="0.25">
      <c r="A115" s="14" t="s">
        <v>18</v>
      </c>
      <c r="B115" s="14"/>
      <c r="C115" s="14"/>
      <c r="D115" s="15" t="s">
        <v>194</v>
      </c>
      <c r="E115" s="27">
        <v>3000000</v>
      </c>
      <c r="F115" s="27">
        <v>0</v>
      </c>
      <c r="G115" s="27">
        <v>0</v>
      </c>
      <c r="H115" s="27">
        <v>3000000</v>
      </c>
      <c r="I115" s="27">
        <v>0</v>
      </c>
      <c r="J115" s="28">
        <v>0</v>
      </c>
    </row>
    <row r="116" spans="1:10" x14ac:dyDescent="0.25">
      <c r="A116" s="14" t="s">
        <v>18</v>
      </c>
      <c r="B116" s="14" t="s">
        <v>34</v>
      </c>
      <c r="C116" s="14"/>
      <c r="D116" s="15" t="s">
        <v>195</v>
      </c>
      <c r="E116" s="27">
        <v>3000000</v>
      </c>
      <c r="F116" s="27">
        <v>0</v>
      </c>
      <c r="G116" s="27">
        <v>0</v>
      </c>
      <c r="H116" s="27">
        <v>3000000</v>
      </c>
      <c r="I116" s="27">
        <v>0</v>
      </c>
      <c r="J116" s="28">
        <v>0</v>
      </c>
    </row>
    <row r="117" spans="1:10" x14ac:dyDescent="0.25">
      <c r="A117" s="17" t="s">
        <v>18</v>
      </c>
      <c r="B117" s="17" t="s">
        <v>34</v>
      </c>
      <c r="C117" s="17" t="s">
        <v>22</v>
      </c>
      <c r="D117" s="18" t="s">
        <v>48</v>
      </c>
      <c r="E117" s="20">
        <v>3000000</v>
      </c>
      <c r="F117" s="20">
        <v>0</v>
      </c>
      <c r="G117" s="20">
        <v>0</v>
      </c>
      <c r="H117" s="20">
        <v>3000000</v>
      </c>
      <c r="I117" s="20">
        <v>0</v>
      </c>
      <c r="J117" s="21">
        <v>0</v>
      </c>
    </row>
    <row r="118" spans="1:10" x14ac:dyDescent="0.25">
      <c r="A118" s="14" t="s">
        <v>196</v>
      </c>
      <c r="B118" s="14"/>
      <c r="C118" s="14"/>
      <c r="D118" s="15" t="s">
        <v>197</v>
      </c>
      <c r="E118" s="27">
        <v>250000000</v>
      </c>
      <c r="F118" s="27">
        <v>19494756.66</v>
      </c>
      <c r="G118" s="27">
        <v>141331555.11000001</v>
      </c>
      <c r="H118" s="27">
        <v>410826311.76999998</v>
      </c>
      <c r="I118" s="27">
        <v>361427708.90280002</v>
      </c>
      <c r="J118" s="28">
        <v>0.87975793796076096</v>
      </c>
    </row>
    <row r="119" spans="1:10" x14ac:dyDescent="0.25">
      <c r="A119" s="14" t="s">
        <v>196</v>
      </c>
      <c r="B119" s="14" t="s">
        <v>30</v>
      </c>
      <c r="C119" s="14"/>
      <c r="D119" s="15" t="s">
        <v>198</v>
      </c>
      <c r="E119" s="27">
        <v>16890000</v>
      </c>
      <c r="F119" s="27">
        <v>44719756.659999996</v>
      </c>
      <c r="G119" s="27">
        <v>139631555.11000001</v>
      </c>
      <c r="H119" s="27">
        <v>201241311.77000001</v>
      </c>
      <c r="I119" s="27">
        <v>187854122.78099999</v>
      </c>
      <c r="J119" s="28">
        <v>0.93347693437667301</v>
      </c>
    </row>
    <row r="120" spans="1:10" x14ac:dyDescent="0.25">
      <c r="A120" s="17" t="s">
        <v>196</v>
      </c>
      <c r="B120" s="17" t="s">
        <v>30</v>
      </c>
      <c r="C120" s="17" t="s">
        <v>30</v>
      </c>
      <c r="D120" s="18" t="s">
        <v>199</v>
      </c>
      <c r="E120" s="20">
        <v>1000000</v>
      </c>
      <c r="F120" s="20">
        <v>0</v>
      </c>
      <c r="G120" s="20">
        <v>2549200</v>
      </c>
      <c r="H120" s="20">
        <v>3549200</v>
      </c>
      <c r="I120" s="20">
        <v>3376215.6</v>
      </c>
      <c r="J120" s="21">
        <v>0.95126101656711304</v>
      </c>
    </row>
    <row r="121" spans="1:10" x14ac:dyDescent="0.25">
      <c r="A121" s="17" t="s">
        <v>196</v>
      </c>
      <c r="B121" s="17" t="s">
        <v>30</v>
      </c>
      <c r="C121" s="17" t="s">
        <v>40</v>
      </c>
      <c r="D121" s="18" t="s">
        <v>200</v>
      </c>
      <c r="E121" s="20">
        <v>0</v>
      </c>
      <c r="F121" s="20">
        <v>0</v>
      </c>
      <c r="G121" s="20">
        <v>51414640.109999999</v>
      </c>
      <c r="H121" s="20">
        <v>51414640.109999999</v>
      </c>
      <c r="I121" s="20">
        <v>50774360</v>
      </c>
      <c r="J121" s="21">
        <v>0.98754673554788697</v>
      </c>
    </row>
    <row r="122" spans="1:10" x14ac:dyDescent="0.25">
      <c r="A122" s="17" t="s">
        <v>196</v>
      </c>
      <c r="B122" s="17" t="s">
        <v>30</v>
      </c>
      <c r="C122" s="17" t="s">
        <v>33</v>
      </c>
      <c r="D122" s="18" t="s">
        <v>201</v>
      </c>
      <c r="E122" s="20">
        <v>1600000</v>
      </c>
      <c r="F122" s="20">
        <v>8100000</v>
      </c>
      <c r="G122" s="20">
        <v>28376000</v>
      </c>
      <c r="H122" s="20">
        <v>38076000</v>
      </c>
      <c r="I122" s="20">
        <v>35669508.979999997</v>
      </c>
      <c r="J122" s="21">
        <v>0.936797693560247</v>
      </c>
    </row>
    <row r="123" spans="1:10" x14ac:dyDescent="0.25">
      <c r="A123" s="17" t="s">
        <v>196</v>
      </c>
      <c r="B123" s="17" t="s">
        <v>30</v>
      </c>
      <c r="C123" s="17" t="s">
        <v>34</v>
      </c>
      <c r="D123" s="18" t="s">
        <v>202</v>
      </c>
      <c r="E123" s="20">
        <v>4120000</v>
      </c>
      <c r="F123" s="20">
        <v>9766626</v>
      </c>
      <c r="G123" s="20">
        <v>5021075</v>
      </c>
      <c r="H123" s="20">
        <v>18907701</v>
      </c>
      <c r="I123" s="20">
        <v>15035078.449999999</v>
      </c>
      <c r="J123" s="21">
        <v>0.79518279086389099</v>
      </c>
    </row>
    <row r="124" spans="1:10" x14ac:dyDescent="0.25">
      <c r="A124" s="17" t="s">
        <v>196</v>
      </c>
      <c r="B124" s="17" t="s">
        <v>30</v>
      </c>
      <c r="C124" s="17" t="s">
        <v>22</v>
      </c>
      <c r="D124" s="18" t="s">
        <v>203</v>
      </c>
      <c r="E124" s="20">
        <v>6470000</v>
      </c>
      <c r="F124" s="20">
        <v>24011164</v>
      </c>
      <c r="G124" s="20">
        <v>31590000</v>
      </c>
      <c r="H124" s="20">
        <v>62071164</v>
      </c>
      <c r="I124" s="20">
        <v>60254001</v>
      </c>
      <c r="J124" s="21">
        <v>0.97072452193743197</v>
      </c>
    </row>
    <row r="125" spans="1:10" x14ac:dyDescent="0.25">
      <c r="A125" s="17" t="s">
        <v>196</v>
      </c>
      <c r="B125" s="17" t="s">
        <v>30</v>
      </c>
      <c r="C125" s="17" t="s">
        <v>122</v>
      </c>
      <c r="D125" s="18" t="s">
        <v>204</v>
      </c>
      <c r="E125" s="20">
        <v>600000</v>
      </c>
      <c r="F125" s="20">
        <v>0</v>
      </c>
      <c r="G125" s="20">
        <v>0</v>
      </c>
      <c r="H125" s="20">
        <v>600000</v>
      </c>
      <c r="I125" s="20">
        <v>600000</v>
      </c>
      <c r="J125" s="21">
        <v>1</v>
      </c>
    </row>
    <row r="126" spans="1:10" x14ac:dyDescent="0.25">
      <c r="A126" s="17" t="s">
        <v>196</v>
      </c>
      <c r="B126" s="17" t="s">
        <v>30</v>
      </c>
      <c r="C126" s="17" t="s">
        <v>124</v>
      </c>
      <c r="D126" s="18" t="s">
        <v>205</v>
      </c>
      <c r="E126" s="20">
        <v>500000</v>
      </c>
      <c r="F126" s="20">
        <v>200000</v>
      </c>
      <c r="G126" s="20">
        <v>0</v>
      </c>
      <c r="H126" s="20">
        <v>700000</v>
      </c>
      <c r="I126" s="20">
        <v>206050</v>
      </c>
      <c r="J126" s="21">
        <v>0.29435714285714198</v>
      </c>
    </row>
    <row r="127" spans="1:10" x14ac:dyDescent="0.25">
      <c r="A127" s="17" t="s">
        <v>196</v>
      </c>
      <c r="B127" s="17" t="s">
        <v>30</v>
      </c>
      <c r="C127" s="17" t="s">
        <v>94</v>
      </c>
      <c r="D127" s="18" t="s">
        <v>206</v>
      </c>
      <c r="E127" s="20">
        <v>2600000</v>
      </c>
      <c r="F127" s="20">
        <v>2641966.66</v>
      </c>
      <c r="G127" s="20">
        <v>20680640</v>
      </c>
      <c r="H127" s="20">
        <v>25922606.66</v>
      </c>
      <c r="I127" s="20">
        <v>21938908.750999998</v>
      </c>
      <c r="J127" s="21">
        <v>0.84632340561849895</v>
      </c>
    </row>
    <row r="128" spans="1:10" x14ac:dyDescent="0.25">
      <c r="A128" s="14" t="s">
        <v>196</v>
      </c>
      <c r="B128" s="14" t="s">
        <v>40</v>
      </c>
      <c r="C128" s="14"/>
      <c r="D128" s="15" t="s">
        <v>207</v>
      </c>
      <c r="E128" s="27">
        <v>229110000</v>
      </c>
      <c r="F128" s="27">
        <v>-30225000</v>
      </c>
      <c r="G128" s="27">
        <v>0</v>
      </c>
      <c r="H128" s="27">
        <v>198885000</v>
      </c>
      <c r="I128" s="27">
        <v>167054666.09</v>
      </c>
      <c r="J128" s="28">
        <v>0.83995608562737201</v>
      </c>
    </row>
    <row r="129" spans="1:10" x14ac:dyDescent="0.25">
      <c r="A129" s="17" t="s">
        <v>196</v>
      </c>
      <c r="B129" s="17" t="s">
        <v>40</v>
      </c>
      <c r="C129" s="17" t="s">
        <v>30</v>
      </c>
      <c r="D129" s="18" t="s">
        <v>208</v>
      </c>
      <c r="E129" s="20">
        <v>229110000</v>
      </c>
      <c r="F129" s="20">
        <v>-40725000</v>
      </c>
      <c r="G129" s="20">
        <v>0</v>
      </c>
      <c r="H129" s="20">
        <v>188385000</v>
      </c>
      <c r="I129" s="20">
        <v>157328453.09</v>
      </c>
      <c r="J129" s="21">
        <v>0.83514320720864099</v>
      </c>
    </row>
    <row r="130" spans="1:10" x14ac:dyDescent="0.25">
      <c r="A130" s="17" t="s">
        <v>196</v>
      </c>
      <c r="B130" s="17" t="s">
        <v>40</v>
      </c>
      <c r="C130" s="17" t="s">
        <v>40</v>
      </c>
      <c r="D130" s="18" t="s">
        <v>209</v>
      </c>
      <c r="E130" s="20">
        <v>0</v>
      </c>
      <c r="F130" s="20">
        <v>10500000</v>
      </c>
      <c r="G130" s="20">
        <v>0</v>
      </c>
      <c r="H130" s="20">
        <v>10500000</v>
      </c>
      <c r="I130" s="20">
        <v>9726213</v>
      </c>
      <c r="J130" s="21">
        <v>0.92630599999999996</v>
      </c>
    </row>
    <row r="131" spans="1:10" x14ac:dyDescent="0.25">
      <c r="A131" s="14" t="s">
        <v>196</v>
      </c>
      <c r="B131" s="14" t="s">
        <v>94</v>
      </c>
      <c r="C131" s="14"/>
      <c r="D131" s="15" t="s">
        <v>210</v>
      </c>
      <c r="E131" s="27">
        <v>4000000</v>
      </c>
      <c r="F131" s="27">
        <v>5000000</v>
      </c>
      <c r="G131" s="27">
        <v>1700000</v>
      </c>
      <c r="H131" s="27">
        <v>10700000</v>
      </c>
      <c r="I131" s="27">
        <v>6518920.0318</v>
      </c>
      <c r="J131" s="28">
        <v>0.60924486278504597</v>
      </c>
    </row>
    <row r="132" spans="1:10" x14ac:dyDescent="0.25">
      <c r="A132" s="17" t="s">
        <v>196</v>
      </c>
      <c r="B132" s="17" t="s">
        <v>94</v>
      </c>
      <c r="C132" s="17" t="s">
        <v>40</v>
      </c>
      <c r="D132" s="18" t="s">
        <v>211</v>
      </c>
      <c r="E132" s="20">
        <v>2000000</v>
      </c>
      <c r="F132" s="20">
        <v>0</v>
      </c>
      <c r="G132" s="20">
        <v>1700000</v>
      </c>
      <c r="H132" s="20">
        <v>3700000</v>
      </c>
      <c r="I132" s="20">
        <v>0</v>
      </c>
      <c r="J132" s="21">
        <v>0</v>
      </c>
    </row>
    <row r="133" spans="1:10" x14ac:dyDescent="0.25">
      <c r="A133" s="17" t="s">
        <v>196</v>
      </c>
      <c r="B133" s="17" t="s">
        <v>94</v>
      </c>
      <c r="C133" s="17" t="s">
        <v>33</v>
      </c>
      <c r="D133" s="18" t="s">
        <v>212</v>
      </c>
      <c r="E133" s="20">
        <v>2000000</v>
      </c>
      <c r="F133" s="20">
        <v>5000000</v>
      </c>
      <c r="G133" s="20">
        <v>0</v>
      </c>
      <c r="H133" s="20">
        <v>7000000</v>
      </c>
      <c r="I133" s="20">
        <v>6518920.0318</v>
      </c>
      <c r="J133" s="21">
        <v>0.93127429025714203</v>
      </c>
    </row>
    <row r="134" spans="1:10" x14ac:dyDescent="0.25">
      <c r="A134" s="14" t="s">
        <v>213</v>
      </c>
      <c r="B134" s="14"/>
      <c r="C134" s="14"/>
      <c r="D134" s="15" t="s">
        <v>63</v>
      </c>
      <c r="E134" s="27">
        <v>525568155.47000003</v>
      </c>
      <c r="F134" s="27">
        <v>-17374324</v>
      </c>
      <c r="G134" s="27">
        <v>120901647.09999999</v>
      </c>
      <c r="H134" s="27">
        <v>629095478.57000005</v>
      </c>
      <c r="I134" s="27">
        <v>526625181.62590098</v>
      </c>
      <c r="J134" s="28">
        <v>0.83711487296487197</v>
      </c>
    </row>
    <row r="135" spans="1:10" x14ac:dyDescent="0.25">
      <c r="A135" s="14" t="s">
        <v>213</v>
      </c>
      <c r="B135" s="14" t="s">
        <v>30</v>
      </c>
      <c r="C135" s="14"/>
      <c r="D135" s="15" t="s">
        <v>214</v>
      </c>
      <c r="E135" s="27">
        <v>299500000</v>
      </c>
      <c r="F135" s="27">
        <v>-500000</v>
      </c>
      <c r="G135" s="27">
        <v>120901647.09999999</v>
      </c>
      <c r="H135" s="27">
        <v>419901647.10000002</v>
      </c>
      <c r="I135" s="27">
        <v>415701703.30000001</v>
      </c>
      <c r="J135" s="28">
        <v>0.98999779155665002</v>
      </c>
    </row>
    <row r="136" spans="1:10" x14ac:dyDescent="0.25">
      <c r="A136" s="17" t="s">
        <v>213</v>
      </c>
      <c r="B136" s="17" t="s">
        <v>30</v>
      </c>
      <c r="C136" s="17" t="s">
        <v>30</v>
      </c>
      <c r="D136" s="18" t="s">
        <v>215</v>
      </c>
      <c r="E136" s="20">
        <v>7500000</v>
      </c>
      <c r="F136" s="20">
        <v>-500000</v>
      </c>
      <c r="G136" s="20">
        <v>0</v>
      </c>
      <c r="H136" s="20">
        <v>7000000</v>
      </c>
      <c r="I136" s="20">
        <v>7000000</v>
      </c>
      <c r="J136" s="21">
        <v>1</v>
      </c>
    </row>
    <row r="137" spans="1:10" x14ac:dyDescent="0.25">
      <c r="A137" s="17" t="s">
        <v>213</v>
      </c>
      <c r="B137" s="17" t="s">
        <v>30</v>
      </c>
      <c r="C137" s="17" t="s">
        <v>40</v>
      </c>
      <c r="D137" s="18" t="s">
        <v>216</v>
      </c>
      <c r="E137" s="20">
        <v>47000000</v>
      </c>
      <c r="F137" s="20">
        <v>0</v>
      </c>
      <c r="G137" s="20">
        <v>34049487.890000001</v>
      </c>
      <c r="H137" s="20">
        <v>81049487.890000001</v>
      </c>
      <c r="I137" s="20">
        <v>76849559.359999999</v>
      </c>
      <c r="J137" s="21">
        <v>0.948180690102568</v>
      </c>
    </row>
    <row r="138" spans="1:10" x14ac:dyDescent="0.25">
      <c r="A138" s="17" t="s">
        <v>213</v>
      </c>
      <c r="B138" s="17" t="s">
        <v>30</v>
      </c>
      <c r="C138" s="17" t="s">
        <v>33</v>
      </c>
      <c r="D138" s="18" t="s">
        <v>217</v>
      </c>
      <c r="E138" s="20">
        <v>245000000</v>
      </c>
      <c r="F138" s="20">
        <v>0</v>
      </c>
      <c r="G138" s="20">
        <v>86852159.209999993</v>
      </c>
      <c r="H138" s="20">
        <v>331852159.20999998</v>
      </c>
      <c r="I138" s="20">
        <v>331852143.94</v>
      </c>
      <c r="J138" s="21">
        <v>0.99999995398553299</v>
      </c>
    </row>
    <row r="139" spans="1:10" x14ac:dyDescent="0.25">
      <c r="A139" s="14" t="s">
        <v>213</v>
      </c>
      <c r="B139" s="14" t="s">
        <v>40</v>
      </c>
      <c r="C139" s="14"/>
      <c r="D139" s="15" t="s">
        <v>218</v>
      </c>
      <c r="E139" s="27">
        <v>25000000</v>
      </c>
      <c r="F139" s="27">
        <v>0</v>
      </c>
      <c r="G139" s="27">
        <v>0</v>
      </c>
      <c r="H139" s="27">
        <v>25000000</v>
      </c>
      <c r="I139" s="27">
        <v>21103553.715900999</v>
      </c>
      <c r="J139" s="28">
        <v>0.84414214863603998</v>
      </c>
    </row>
    <row r="140" spans="1:10" x14ac:dyDescent="0.25">
      <c r="A140" s="17" t="s">
        <v>213</v>
      </c>
      <c r="B140" s="17" t="s">
        <v>40</v>
      </c>
      <c r="C140" s="17" t="s">
        <v>94</v>
      </c>
      <c r="D140" s="18" t="s">
        <v>219</v>
      </c>
      <c r="E140" s="20">
        <v>25000000</v>
      </c>
      <c r="F140" s="20">
        <v>0</v>
      </c>
      <c r="G140" s="20">
        <v>0</v>
      </c>
      <c r="H140" s="20">
        <v>25000000</v>
      </c>
      <c r="I140" s="20">
        <v>21103553.715900999</v>
      </c>
      <c r="J140" s="21">
        <v>0.84414214863603998</v>
      </c>
    </row>
    <row r="141" spans="1:10" x14ac:dyDescent="0.25">
      <c r="A141" s="14" t="s">
        <v>213</v>
      </c>
      <c r="B141" s="14" t="s">
        <v>33</v>
      </c>
      <c r="C141" s="14"/>
      <c r="D141" s="15" t="s">
        <v>220</v>
      </c>
      <c r="E141" s="27">
        <v>98000000</v>
      </c>
      <c r="F141" s="27">
        <v>-7500000</v>
      </c>
      <c r="G141" s="27">
        <v>0</v>
      </c>
      <c r="H141" s="27">
        <v>90500000</v>
      </c>
      <c r="I141" s="27">
        <v>45058495.829999998</v>
      </c>
      <c r="J141" s="28">
        <v>0.49788393182320401</v>
      </c>
    </row>
    <row r="142" spans="1:10" x14ac:dyDescent="0.25">
      <c r="A142" s="17" t="s">
        <v>213</v>
      </c>
      <c r="B142" s="17" t="s">
        <v>33</v>
      </c>
      <c r="C142" s="17" t="s">
        <v>30</v>
      </c>
      <c r="D142" s="18" t="s">
        <v>221</v>
      </c>
      <c r="E142" s="20">
        <v>98000000</v>
      </c>
      <c r="F142" s="20">
        <v>-7500000</v>
      </c>
      <c r="G142" s="20">
        <v>0</v>
      </c>
      <c r="H142" s="20">
        <v>90500000</v>
      </c>
      <c r="I142" s="20">
        <v>45058495.829999998</v>
      </c>
      <c r="J142" s="21">
        <v>0.49788393182320401</v>
      </c>
    </row>
    <row r="143" spans="1:10" x14ac:dyDescent="0.25">
      <c r="A143" s="14" t="s">
        <v>213</v>
      </c>
      <c r="B143" s="14" t="s">
        <v>122</v>
      </c>
      <c r="C143" s="14"/>
      <c r="D143" s="15" t="s">
        <v>222</v>
      </c>
      <c r="E143" s="27">
        <v>57068155.469999999</v>
      </c>
      <c r="F143" s="27">
        <v>-6500000</v>
      </c>
      <c r="G143" s="27">
        <v>0</v>
      </c>
      <c r="H143" s="27">
        <v>50568155.469999999</v>
      </c>
      <c r="I143" s="27">
        <v>1918753</v>
      </c>
      <c r="J143" s="28">
        <v>3.7943899320953399E-2</v>
      </c>
    </row>
    <row r="144" spans="1:10" x14ac:dyDescent="0.25">
      <c r="A144" s="17" t="s">
        <v>213</v>
      </c>
      <c r="B144" s="17" t="s">
        <v>122</v>
      </c>
      <c r="C144" s="17" t="s">
        <v>30</v>
      </c>
      <c r="D144" s="18" t="s">
        <v>223</v>
      </c>
      <c r="E144" s="20">
        <v>42068155.469999999</v>
      </c>
      <c r="F144" s="20">
        <v>-4000000</v>
      </c>
      <c r="G144" s="20">
        <v>0</v>
      </c>
      <c r="H144" s="20">
        <v>38068155.469999999</v>
      </c>
      <c r="I144" s="20">
        <v>1219213.75</v>
      </c>
      <c r="J144" s="21">
        <v>3.2027129629666799E-2</v>
      </c>
    </row>
    <row r="145" spans="1:10" x14ac:dyDescent="0.25">
      <c r="A145" s="17" t="s">
        <v>213</v>
      </c>
      <c r="B145" s="17" t="s">
        <v>122</v>
      </c>
      <c r="C145" s="17" t="s">
        <v>40</v>
      </c>
      <c r="D145" s="18" t="s">
        <v>224</v>
      </c>
      <c r="E145" s="20">
        <v>15000000</v>
      </c>
      <c r="F145" s="20">
        <v>-2500000</v>
      </c>
      <c r="G145" s="20">
        <v>0</v>
      </c>
      <c r="H145" s="20">
        <v>12500000</v>
      </c>
      <c r="I145" s="20">
        <v>699539.25</v>
      </c>
      <c r="J145" s="21">
        <v>5.5963139999999897E-2</v>
      </c>
    </row>
    <row r="146" spans="1:10" x14ac:dyDescent="0.25">
      <c r="A146" s="14" t="s">
        <v>213</v>
      </c>
      <c r="B146" s="14" t="s">
        <v>124</v>
      </c>
      <c r="C146" s="14"/>
      <c r="D146" s="15" t="s">
        <v>225</v>
      </c>
      <c r="E146" s="27">
        <v>46000000</v>
      </c>
      <c r="F146" s="27">
        <v>-2874324</v>
      </c>
      <c r="G146" s="27">
        <v>0</v>
      </c>
      <c r="H146" s="27">
        <v>43125676</v>
      </c>
      <c r="I146" s="27">
        <v>42842675.780000001</v>
      </c>
      <c r="J146" s="28">
        <v>0.99343777892316398</v>
      </c>
    </row>
    <row r="147" spans="1:10" x14ac:dyDescent="0.25">
      <c r="A147" s="17" t="s">
        <v>213</v>
      </c>
      <c r="B147" s="17" t="s">
        <v>124</v>
      </c>
      <c r="C147" s="17" t="s">
        <v>30</v>
      </c>
      <c r="D147" s="18" t="s">
        <v>226</v>
      </c>
      <c r="E147" s="20">
        <v>46000000</v>
      </c>
      <c r="F147" s="20">
        <v>-2874324</v>
      </c>
      <c r="G147" s="20">
        <v>0</v>
      </c>
      <c r="H147" s="20">
        <v>43125676</v>
      </c>
      <c r="I147" s="20">
        <v>42842675.780000001</v>
      </c>
      <c r="J147" s="21">
        <v>0.99343777892316398</v>
      </c>
    </row>
    <row r="148" spans="1:10" x14ac:dyDescent="0.25">
      <c r="A148" s="14"/>
      <c r="B148" s="14"/>
      <c r="C148" s="14"/>
      <c r="D148" s="15"/>
      <c r="E148" s="27"/>
      <c r="F148" s="27"/>
      <c r="G148" s="27"/>
      <c r="H148" s="27"/>
      <c r="I148" s="27"/>
      <c r="J148" s="28"/>
    </row>
    <row r="149" spans="1:10" x14ac:dyDescent="0.25">
      <c r="A149" s="14"/>
      <c r="B149" s="14"/>
      <c r="C149" s="14"/>
      <c r="D149" s="15" t="s">
        <v>76</v>
      </c>
      <c r="E149" s="27">
        <v>4525403440</v>
      </c>
      <c r="F149" s="27">
        <v>0</v>
      </c>
      <c r="G149" s="27">
        <v>241603748.11000001</v>
      </c>
      <c r="H149" s="27">
        <v>4767007188.1099997</v>
      </c>
      <c r="I149" s="27">
        <v>3943924002.6434002</v>
      </c>
      <c r="J149" s="28">
        <v>0.82733754051817798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Ejec-Ingresos</vt:lpstr>
      <vt:lpstr>Ejec-Egresos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2019-06-07T22:27:56Z</dcterms:created>
  <dcterms:modified xsi:type="dcterms:W3CDTF">2019-06-07T22:28:01Z</dcterms:modified>
</cp:coreProperties>
</file>