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Ejec-Ingresos" sheetId="1" r:id="rId1"/>
    <sheet name="Ejec-Egresos" sheetId="2" r:id="rId2"/>
  </sheets>
  <externalReferences>
    <externalReference r:id="rId5"/>
    <externalReference r:id="rId6"/>
    <externalReference r:id="rId7"/>
  </externalReferences>
  <definedNames>
    <definedName name="_xlnm.Print_Area" localSheetId="0">'Ejec-Ingresos'!$A$1:$N$56</definedName>
    <definedName name="BotDiagCancel">[1]!BotDiagCancel</definedName>
    <definedName name="BotDiagOK">[1]!BotDiagOK</definedName>
    <definedName name="GEN_BotonIngresoCancel">[2]!GEN_BotonIngresoCancel</definedName>
    <definedName name="P_CENCOS">#REF!</definedName>
    <definedName name="P_CODCENCOS">#REF!</definedName>
    <definedName name="P_CodPer">#REF!</definedName>
    <definedName name="P_CodPerCon">#REF!</definedName>
    <definedName name="P_PatCat">#REF!</definedName>
    <definedName name="P_TipCat">#REF!</definedName>
  </definedNames>
  <calcPr fullCalcOnLoad="1"/>
</workbook>
</file>

<file path=xl/sharedStrings.xml><?xml version="1.0" encoding="utf-8"?>
<sst xmlns="http://schemas.openxmlformats.org/spreadsheetml/2006/main" count="818" uniqueCount="222">
  <si>
    <t>INSTITUTO COSTARRICENSE DE PESCA Y ACUICULTURA</t>
  </si>
  <si>
    <t>Informe de Ejecución Presupuestaria de Egresos</t>
  </si>
  <si>
    <t>Partida</t>
  </si>
  <si>
    <t>Grupo</t>
  </si>
  <si>
    <t>Sub
Partida</t>
  </si>
  <si>
    <t>Descripción</t>
  </si>
  <si>
    <t>Presupuesto
Ordinario</t>
  </si>
  <si>
    <t>Modificaciones</t>
  </si>
  <si>
    <t>Presupuesto
Extraordinario</t>
  </si>
  <si>
    <t>Presupuesto
Definitivo</t>
  </si>
  <si>
    <t>Total Egresos</t>
  </si>
  <si>
    <t>Porcentaje Ejecución Egresos</t>
  </si>
  <si>
    <t>0</t>
  </si>
  <si>
    <t>REMUNERACIONES</t>
  </si>
  <si>
    <t>01</t>
  </si>
  <si>
    <t>REMUNERACIONES BASICAS</t>
  </si>
  <si>
    <t>Sueldos para cargos fijos</t>
  </si>
  <si>
    <t>05</t>
  </si>
  <si>
    <t>Suplencias</t>
  </si>
  <si>
    <t>02</t>
  </si>
  <si>
    <t>REMUNERACIONES EVENTUALES</t>
  </si>
  <si>
    <t>Tiempo extraordinario</t>
  </si>
  <si>
    <t>Recargo de funciones</t>
  </si>
  <si>
    <t>Dietas</t>
  </si>
  <si>
    <t>03</t>
  </si>
  <si>
    <t>INCENTIVOS SALARIALES</t>
  </si>
  <si>
    <t>Retribución por años servidos</t>
  </si>
  <si>
    <t>Restricc./ejercicio liberal de/profesión</t>
  </si>
  <si>
    <t>Decimotercer mes</t>
  </si>
  <si>
    <t>04</t>
  </si>
  <si>
    <t>Salario escolar</t>
  </si>
  <si>
    <t>99</t>
  </si>
  <si>
    <t>Otros incentivos salariales</t>
  </si>
  <si>
    <t>CONTRIBUC/PATRON-AL DES.Y LA SEG. SOCIAL</t>
  </si>
  <si>
    <t>Contr. Patr. al Seg. de Salud de la CCSS</t>
  </si>
  <si>
    <t>Contribución Patronal al IMAS</t>
  </si>
  <si>
    <t>Contribución Patronal al INA</t>
  </si>
  <si>
    <t>Contribución Patronal al FODESAF</t>
  </si>
  <si>
    <t>Contribución Patronal al Bco Popular</t>
  </si>
  <si>
    <t>CONT/PATR/FDO PENSION Y OTROS F. DE CAP.</t>
  </si>
  <si>
    <t>Cont. Pat. Seg. Pensiones de la C.C.S.S.</t>
  </si>
  <si>
    <t>Apte Patr. Régimen Pensiones Complement.</t>
  </si>
  <si>
    <t>Apte Patr.Fondo d/Capitalizacion Laboral</t>
  </si>
  <si>
    <t>Contrib. patr a fondos administ p/E priv</t>
  </si>
  <si>
    <t>1</t>
  </si>
  <si>
    <t>SERVICIOS</t>
  </si>
  <si>
    <t>ALQUILERES</t>
  </si>
  <si>
    <t>Alquiler d/edificios, locales y terrenos</t>
  </si>
  <si>
    <t>Alquiler d/maq, equipo y mobiliario</t>
  </si>
  <si>
    <t>Alquiler y derechos p/telecomunicaciones</t>
  </si>
  <si>
    <t>SERVICIOS BASICOS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</si>
  <si>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</si>
  <si>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</si>
  <si>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</si>
  <si>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</si>
  <si>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</si>
  <si>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</si>
  <si>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</si>
  <si>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</si>
  <si>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</si>
  <si>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</si>
  <si>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Serevicios aduaneros</t>
  </si>
  <si>
    <t>06</t>
  </si>
  <si>
    <t>Comis. y gasto/serv.financ.y comerciales</t>
  </si>
  <si>
    <t>07</t>
  </si>
  <si>
    <t>Serv. de transf. electrónica información</t>
  </si>
  <si>
    <t>SERVICIOS DE GESTION Y APOYO</t>
  </si>
  <si>
    <t>Servicios de ingeniería</t>
  </si>
  <si>
    <t>Serv.de desarrollo de sist. informáticos</t>
  </si>
  <si>
    <t>Servicios generales</t>
  </si>
  <si>
    <t>Otros servicios de gestión y apoyo</t>
  </si>
  <si>
    <t>GASTOS DE VIAJE Y TRANSPORTE</t>
  </si>
  <si>
    <t>Transporte dentro del país</t>
  </si>
  <si>
    <t>Viáticos dentro del país</t>
  </si>
  <si>
    <t>Transporte en el exterior</t>
  </si>
  <si>
    <t>Viáticos en el exterior</t>
  </si>
  <si>
    <t>SEGUROS</t>
  </si>
  <si>
    <t>Seguros</t>
  </si>
  <si>
    <t>CAPACITACION Y PROTOCOLO</t>
  </si>
  <si>
    <t>Actividades de capacitación</t>
  </si>
  <si>
    <t>Actividades protocolarias y sociales</t>
  </si>
  <si>
    <t>Gastos de representación institucional</t>
  </si>
  <si>
    <t>08</t>
  </si>
  <si>
    <t>MANTENIMIENTO Y REPARACION</t>
  </si>
  <si>
    <t>Mantenimiento de edificios y locales</t>
  </si>
  <si>
    <t>Mantenimiento de vías de comunicación</t>
  </si>
  <si>
    <t>Mant. y rep. maq. y equipo de producción</t>
  </si>
  <si>
    <t>Mant. y reparación de equipo /transporte</t>
  </si>
  <si>
    <t>Mant. y rep. equipo de comunicaciones</t>
  </si>
  <si>
    <t>Mant. y rep. de eq. y mobiliario/oficina</t>
  </si>
  <si>
    <t>Mant. y rep./equipo/computo y sist. Inf</t>
  </si>
  <si>
    <t>Mant. y reparación de otros equipos</t>
  </si>
  <si>
    <t>09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</si>
  <si>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</si>
  <si>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</si>
  <si>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</si>
  <si>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</si>
  <si>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</si>
  <si>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</si>
  <si>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2</t>
  </si>
  <si>
    <t>MATERIALES Y SUMINISTROS</t>
  </si>
  <si>
    <t>PRODUCTOS QUIMICOS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</si>
  <si>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</si>
  <si>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</si>
  <si>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</si>
  <si>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</si>
  <si>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</t>
  </si>
  <si>
    <t>ALIMENTOS Y PRODUCTOS AGROPECUARIOS</t>
  </si>
  <si>
    <t>Productos pecuarios y otras especies</t>
  </si>
  <si>
    <t>Alimentos y bebidas</t>
  </si>
  <si>
    <t>Alimento para animales</t>
  </si>
  <si>
    <t>MAT. Y PRODUC.DE USO EN LA CONST. Y MANT</t>
  </si>
  <si>
    <t>Materiales y productos metálicos</t>
  </si>
  <si>
    <t>Materiales y productos asfálticos</t>
  </si>
  <si>
    <t>Madera y sus derivados</t>
  </si>
  <si>
    <t>Mat. y prod/eléctricos, teléf. y cómputo</t>
  </si>
  <si>
    <t>Materiales y productos de vidrio</t>
  </si>
  <si>
    <t>Materiales y productos de plástico</t>
  </si>
  <si>
    <t>Otros mat. y produc. de uso/construcción</t>
  </si>
  <si>
    <t>HERRAMIENTAS, REPUESTOS Y ACCESORIOS</t>
  </si>
  <si>
    <t>Herramientas e instrumentos</t>
  </si>
  <si>
    <t>Repuestos y accesorios</t>
  </si>
  <si>
    <t>BIENES PARA/PRODUCC. Y COMERCIALIZACION</t>
  </si>
  <si>
    <t>Otros bienes /la produc. y comercializa.</t>
  </si>
  <si>
    <t>UTILES/MATERIALES Y SUMINISTROS DIVERSOS</t>
  </si>
  <si>
    <t>Utiles y materiales de oficina y cómputo</t>
  </si>
  <si>
    <t>Utiles y materiales médico, hos.y/invest</t>
  </si>
  <si>
    <t>Productos de papel, cartón e impresos</t>
  </si>
  <si>
    <t>Textiles y vestuario</t>
  </si>
  <si>
    <t>Utiles y materiales de limpieza</t>
  </si>
  <si>
    <t>Utiles y materiales de seguridad</t>
  </si>
  <si>
    <t>Utiles y materiales de cocina y comedor</t>
  </si>
  <si>
    <t>Otros útiles, materiales y suministros</t>
  </si>
  <si>
    <t>3</t>
  </si>
  <si>
    <t>INTERESES Y COMISIONES</t>
  </si>
  <si>
    <t>COMISIONES Y OTROS GASTOS</t>
  </si>
  <si>
    <t>Diferencias por tipo de cambio</t>
  </si>
  <si>
    <t>5</t>
  </si>
  <si>
    <t>BIENES DURADEROS</t>
  </si>
  <si>
    <t>MAQUINARIA, EQUIPO Y MOBILIARIO</t>
  </si>
  <si>
    <t>Maq. y equipo para la producción</t>
  </si>
  <si>
    <t>Equipo de transporte</t>
  </si>
  <si>
    <t>Equipo de comunicación</t>
  </si>
  <si>
    <t>Equipo y mobiliario de oficina</t>
  </si>
  <si>
    <t>Equipo y programas de cómputo</t>
  </si>
  <si>
    <t>Eq./sanitario/laboratorio e investigac.</t>
  </si>
  <si>
    <t>Equipo y mob. educac., dep. y recreativo</t>
  </si>
  <si>
    <t>Maquinaria y equipo diverso</t>
  </si>
  <si>
    <t>CONSTRUCCIONES ADICIONES Y MEJORAS</t>
  </si>
  <si>
    <t>Edificios</t>
  </si>
  <si>
    <t>BIENES DURADEROS DIVERSOS</t>
  </si>
  <si>
    <t>Bienes intangibles</t>
  </si>
  <si>
    <t>6</t>
  </si>
  <si>
    <t>TRANSFERENCIAS CORRIENTES</t>
  </si>
  <si>
    <t>TRANSFERENC/CORRIENTES AL SECTOR PUBLICO</t>
  </si>
  <si>
    <t>Transferencias corrtes /Gobierno Central</t>
  </si>
  <si>
    <t>Transf.ctes/Örganos Desc/no Empresariale</t>
  </si>
  <si>
    <t>Trans.ctes/a Inst.Descent.no empresarial</t>
  </si>
  <si>
    <t>TRANSFERENCIAS CORRIENTES A PERSONAS</t>
  </si>
  <si>
    <t>Otras transferencias a personas</t>
  </si>
  <si>
    <t>PRESTACIONES</t>
  </si>
  <si>
    <t>Prestaciones legales</t>
  </si>
  <si>
    <t>OTRAS TRANSF. CORRTES AL SECTOR PRIVADO</t>
  </si>
  <si>
    <t>Indemnizaciones</t>
  </si>
  <si>
    <t>Reintegros o devoluciones</t>
  </si>
  <si>
    <t>TRANSF. CORRIENTES AL SECTOR EXTERNO</t>
  </si>
  <si>
    <t>Transf.ctes a organismos internacionales</t>
  </si>
  <si>
    <t>TOTALES</t>
  </si>
  <si>
    <t>Informe de Ejecución Presupuestaria de Ingresos</t>
  </si>
  <si>
    <t>Clase</t>
  </si>
  <si>
    <t>Sub
Clase</t>
  </si>
  <si>
    <t>Ingresos
Anteriores</t>
  </si>
  <si>
    <t>Ingresos
del Periodo</t>
  </si>
  <si>
    <t>Total Ingreso</t>
  </si>
  <si>
    <t>Porcentaje Ejecución Ingresos</t>
  </si>
  <si>
    <t>INGRESOS CORRIENTES</t>
  </si>
  <si>
    <t>INGRESOS NO TRIBUTARIOS</t>
  </si>
  <si>
    <t>VENTA DE BIENES Y SERVICIOS</t>
  </si>
  <si>
    <t>VENTA DE BIENES</t>
  </si>
  <si>
    <t>Venta de agua</t>
  </si>
  <si>
    <t>00</t>
  </si>
  <si>
    <t>Venta de otros bienes</t>
  </si>
  <si>
    <t>Venta de bienes acuícolas</t>
  </si>
  <si>
    <t>VENTA DE SERV ICIOS</t>
  </si>
  <si>
    <t>SERVICIOS DE TRANSPORTE</t>
  </si>
  <si>
    <t>Servicio de transporte portuario</t>
  </si>
  <si>
    <t>Alquiler de edificios e instalaciones</t>
  </si>
  <si>
    <t>DERECHOS ADMINISTRATIVOS</t>
  </si>
  <si>
    <t>DERECHOS ADMITIVOS A SERV/DE TRANSPORTE</t>
  </si>
  <si>
    <t>Derechos admtivos serv. transporte Portu</t>
  </si>
  <si>
    <t>DERECHOS ADMITIVOS A OTROS SERV. PUBLICO</t>
  </si>
  <si>
    <t>Derechos admitivos -activdes comerciales</t>
  </si>
  <si>
    <t>Otros derechos admitivos a o.serv.public</t>
  </si>
  <si>
    <t>INGRESOS DE LA PROPIEDAD</t>
  </si>
  <si>
    <t>RENTA DE ACTIVOS FINANCIEROS</t>
  </si>
  <si>
    <t>OTRAS RENTAS DE ACTIVOS FINANCIEROS</t>
  </si>
  <si>
    <t>Intereses s/ctas corrtes y o.dep Bco Est</t>
  </si>
  <si>
    <t>MULTAS, SANC. REMATES Y CONFISCACIONES</t>
  </si>
  <si>
    <t>MULTAS Y SANCIONES</t>
  </si>
  <si>
    <t>MULTAS P/ ATRASO PAGO BIENES Y SERVICIOS</t>
  </si>
  <si>
    <t>Multas P/ atraso pago bienes y servicios</t>
  </si>
  <si>
    <t>OTRAS MULTAS</t>
  </si>
  <si>
    <t>Otras multas</t>
  </si>
  <si>
    <t>REMATES Y CONFISCACIONES</t>
  </si>
  <si>
    <t>Remate y confiscaciones</t>
  </si>
  <si>
    <t>Remates y confiscaciones</t>
  </si>
  <si>
    <t>9</t>
  </si>
  <si>
    <t>OTROS INGRESOS NO TRIBUTARIOS</t>
  </si>
  <si>
    <t>Reintegro en efectivo</t>
  </si>
  <si>
    <t>4</t>
  </si>
  <si>
    <t>TRANSFERENCIAS CTES DEL SECTOR PUBLICO</t>
  </si>
  <si>
    <t>Transferencias ctes del Gobierno Central</t>
  </si>
  <si>
    <t>Transferencias ctes del Gobierno central</t>
  </si>
  <si>
    <t>FINANCIAMIENTO</t>
  </si>
  <si>
    <t>RECURSOS DE VIGENCIAS ANTERIORES</t>
  </si>
  <si>
    <t>SUPERÁVIT LIBRE VIGENCIAS ANTERIORES</t>
  </si>
  <si>
    <t>SUPERÁVIT ESPECIFICO VIG. ANTERIORES</t>
  </si>
  <si>
    <t>SUPERAVIT ESPECIFICO LEY 8436</t>
  </si>
  <si>
    <t>SUPERAVIT ESPECFICO LEY No. 8436</t>
  </si>
  <si>
    <t>SUPERAVIT ESPECIFICO OTRAS LEYES</t>
  </si>
  <si>
    <t>Total Anual 2017</t>
  </si>
  <si>
    <t>Sub
Grupo</t>
  </si>
</sst>
</file>

<file path=xl/styles.xml><?xml version="1.0" encoding="utf-8"?>
<styleSheet xmlns="http://schemas.openxmlformats.org/spreadsheetml/2006/main">
  <numFmts count="1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-* #,##0\ _€_-;\-* #,##0\ _€_-;_-* &quot;-&quot;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 horizont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4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49" fontId="6" fillId="33" borderId="10" xfId="47" applyNumberFormat="1" applyFont="1" applyFill="1" applyBorder="1" applyAlignment="1">
      <alignment horizontal="center" vertical="center" wrapText="1"/>
    </xf>
    <xf numFmtId="4" fontId="6" fillId="33" borderId="10" xfId="47" applyNumberFormat="1" applyFont="1" applyFill="1" applyBorder="1" applyAlignment="1">
      <alignment horizontal="center" vertical="center" wrapText="1"/>
    </xf>
    <xf numFmtId="10" fontId="6" fillId="33" borderId="10" xfId="47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10" fontId="6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right" vertical="top"/>
    </xf>
    <xf numFmtId="10" fontId="6" fillId="0" borderId="0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 wrapText="1"/>
    </xf>
    <xf numFmtId="4" fontId="6" fillId="34" borderId="0" xfId="0" applyNumberFormat="1" applyFont="1" applyFill="1" applyBorder="1" applyAlignment="1">
      <alignment horizontal="right" vertical="top"/>
    </xf>
    <xf numFmtId="10" fontId="4" fillId="0" borderId="0" xfId="0" applyNumberFormat="1" applyFont="1" applyFill="1" applyBorder="1" applyAlignment="1">
      <alignment horizontal="right" vertical="top" wrapText="1"/>
    </xf>
    <xf numFmtId="173" fontId="6" fillId="0" borderId="0" xfId="49" applyFont="1" applyBorder="1" applyAlignment="1">
      <alignment horizontal="left" vertical="top"/>
    </xf>
    <xf numFmtId="4" fontId="4" fillId="35" borderId="0" xfId="0" applyNumberFormat="1" applyFont="1" applyFill="1" applyBorder="1" applyAlignment="1">
      <alignment horizontal="right" vertical="top"/>
    </xf>
    <xf numFmtId="49" fontId="9" fillId="33" borderId="10" xfId="47" applyNumberFormat="1" applyFont="1" applyFill="1" applyBorder="1" applyAlignment="1">
      <alignment horizontal="center" vertical="center" wrapText="1"/>
    </xf>
    <xf numFmtId="49" fontId="8" fillId="36" borderId="0" xfId="53" applyNumberFormat="1" applyFont="1" applyFill="1" applyBorder="1" applyAlignment="1">
      <alignment horizontal="center" vertical="top"/>
      <protection/>
    </xf>
    <xf numFmtId="49" fontId="3" fillId="0" borderId="0" xfId="0" applyNumberFormat="1" applyFont="1" applyBorder="1" applyAlignment="1">
      <alignment horizontal="center" vertical="top"/>
    </xf>
    <xf numFmtId="49" fontId="8" fillId="36" borderId="0" xfId="53" applyNumberFormat="1" applyFont="1" applyFill="1" applyBorder="1" applyAlignment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s%20alonso\desarrollo\OPENSIDE\reportes\CAP\macho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s%20alonso\desarrollo\OPENSIDE\BASE\sid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benavides\Desktop\LIQUI2017\Reportes%20de%20ingreso-egresos%20IV%20Trim\CONTRAL%20IV%20TRIM%20PROG%201%20SIN%20DETA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Programas"/>
      <sheetName val="OPEN-CLOSE"/>
      <sheetName val="Salida"/>
      <sheetName val="machote"/>
      <sheetName val="Avanzado"/>
      <sheetName val="Tipo Cambio"/>
      <sheetName val="Programas2"/>
      <sheetName val="Trabajo"/>
      <sheetName val="CONEXION"/>
      <sheetName val="HOJA_LISTAS"/>
      <sheetName val="LISTAS"/>
      <sheetName val="Bib_Programas"/>
      <sheetName val="Ingreso"/>
    </sheetNames>
    <definedNames>
      <definedName name="BotDiagCancel"/>
      <definedName name="BotDiagO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de1"/>
    </sheetNames>
    <definedNames>
      <definedName name="GEN_BotonIngresoCancel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3" sqref="N13:N14"/>
    </sheetView>
  </sheetViews>
  <sheetFormatPr defaultColWidth="11.421875" defaultRowHeight="12.75" customHeight="1"/>
  <cols>
    <col min="1" max="1" width="5.140625" style="5" customWidth="1"/>
    <col min="2" max="2" width="5.421875" style="5" customWidth="1"/>
    <col min="3" max="3" width="5.8515625" style="5" customWidth="1"/>
    <col min="4" max="4" width="5.8515625" style="5" bestFit="1" customWidth="1"/>
    <col min="5" max="5" width="6.421875" style="5" bestFit="1" customWidth="1"/>
    <col min="6" max="6" width="4.28125" style="5" customWidth="1"/>
    <col min="7" max="7" width="36.421875" style="4" bestFit="1" customWidth="1"/>
    <col min="8" max="8" width="12.8515625" style="6" customWidth="1"/>
    <col min="9" max="9" width="12.00390625" style="6" customWidth="1"/>
    <col min="10" max="10" width="14.57421875" style="6" customWidth="1"/>
    <col min="11" max="11" width="12.8515625" style="6" customWidth="1"/>
    <col min="12" max="12" width="12.7109375" style="6" customWidth="1"/>
    <col min="13" max="13" width="15.140625" style="6" customWidth="1"/>
    <col min="14" max="14" width="11.8515625" style="7" customWidth="1"/>
    <col min="15" max="16" width="11.57421875" style="8" customWidth="1"/>
    <col min="17" max="16384" width="11.421875" style="8" customWidth="1"/>
  </cols>
  <sheetData>
    <row r="1" spans="1:14" s="3" customFormat="1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3" customFormat="1" ht="15.75">
      <c r="A2" s="30" t="s">
        <v>168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8"/>
    </row>
    <row r="3" spans="1:14" s="3" customFormat="1" ht="15">
      <c r="A3" s="29" t="s">
        <v>220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3.75">
      <c r="A4" s="10" t="s">
        <v>169</v>
      </c>
      <c r="B4" s="10" t="s">
        <v>170</v>
      </c>
      <c r="C4" s="10" t="s">
        <v>3</v>
      </c>
      <c r="D4" s="27" t="s">
        <v>221</v>
      </c>
      <c r="E4" s="10" t="s">
        <v>2</v>
      </c>
      <c r="F4" s="10" t="s">
        <v>4</v>
      </c>
      <c r="G4" s="10" t="s">
        <v>5</v>
      </c>
      <c r="H4" s="11" t="s">
        <v>6</v>
      </c>
      <c r="I4" s="11" t="s">
        <v>8</v>
      </c>
      <c r="J4" s="11" t="s">
        <v>9</v>
      </c>
      <c r="K4" s="11" t="s">
        <v>171</v>
      </c>
      <c r="L4" s="11" t="s">
        <v>172</v>
      </c>
      <c r="M4" s="11" t="s">
        <v>173</v>
      </c>
      <c r="N4" s="12" t="s">
        <v>174</v>
      </c>
    </row>
    <row r="5" spans="1:14" s="17" customFormat="1" ht="12.75" customHeight="1">
      <c r="A5" s="18" t="s">
        <v>44</v>
      </c>
      <c r="B5" s="18"/>
      <c r="C5" s="18"/>
      <c r="D5" s="18"/>
      <c r="E5" s="18"/>
      <c r="F5" s="18"/>
      <c r="G5" s="19" t="s">
        <v>175</v>
      </c>
      <c r="H5" s="20">
        <v>4302878265</v>
      </c>
      <c r="I5" s="20">
        <v>-497377186.89</v>
      </c>
      <c r="J5" s="20">
        <v>3805501078.11</v>
      </c>
      <c r="K5" s="20">
        <v>2420322822.8804</v>
      </c>
      <c r="L5" s="20">
        <v>1321345798.9768</v>
      </c>
      <c r="M5" s="20">
        <f>SUM(K5:L5)</f>
        <v>3741668621.8572</v>
      </c>
      <c r="N5" s="16">
        <f>+M5/J5</f>
        <v>0.9832262677259568</v>
      </c>
    </row>
    <row r="6" spans="1:14" s="17" customFormat="1" ht="12.75" customHeight="1">
      <c r="A6" s="18" t="s">
        <v>44</v>
      </c>
      <c r="B6" s="18" t="s">
        <v>133</v>
      </c>
      <c r="C6" s="18"/>
      <c r="D6" s="18"/>
      <c r="E6" s="18"/>
      <c r="F6" s="18"/>
      <c r="G6" s="19" t="s">
        <v>176</v>
      </c>
      <c r="H6" s="20">
        <v>2002878265</v>
      </c>
      <c r="I6" s="20">
        <v>-289177186.89</v>
      </c>
      <c r="J6" s="20">
        <f>+J7+J24+J29+J38</f>
        <v>1713701078.11</v>
      </c>
      <c r="K6" s="20">
        <f>+K7+K24+K29+K38</f>
        <v>1319769303.9804</v>
      </c>
      <c r="L6" s="20">
        <f>+L7+L24+L29+L38</f>
        <v>374156569.71680003</v>
      </c>
      <c r="M6" s="20">
        <f aca="true" t="shared" si="0" ref="M6:M56">SUM(K6:L6)</f>
        <v>1693925873.6972</v>
      </c>
      <c r="N6" s="16">
        <f aca="true" t="shared" si="1" ref="N6:N56">+M6/J6</f>
        <v>0.9884605286969829</v>
      </c>
    </row>
    <row r="7" spans="1:14" s="17" customFormat="1" ht="12.75" customHeight="1">
      <c r="A7" s="18" t="s">
        <v>44</v>
      </c>
      <c r="B7" s="18" t="s">
        <v>133</v>
      </c>
      <c r="C7" s="18" t="s">
        <v>44</v>
      </c>
      <c r="D7" s="18"/>
      <c r="E7" s="18"/>
      <c r="F7" s="18"/>
      <c r="G7" s="19" t="s">
        <v>177</v>
      </c>
      <c r="H7" s="20">
        <v>1991878265</v>
      </c>
      <c r="I7" s="20">
        <v>-289177186.89</v>
      </c>
      <c r="J7" s="20">
        <f>+J8+J13+J18</f>
        <v>1702701078.11</v>
      </c>
      <c r="K7" s="20">
        <f>+K8+K13+K18</f>
        <v>1303404223.6926</v>
      </c>
      <c r="L7" s="20">
        <f>+L8+L13+L18</f>
        <v>367251840.91</v>
      </c>
      <c r="M7" s="20">
        <f t="shared" si="0"/>
        <v>1670656064.6026</v>
      </c>
      <c r="N7" s="16">
        <f t="shared" si="1"/>
        <v>0.9811798947452539</v>
      </c>
    </row>
    <row r="8" spans="1:14" s="17" customFormat="1" ht="12.75" customHeight="1">
      <c r="A8" s="18" t="s">
        <v>44</v>
      </c>
      <c r="B8" s="18" t="s">
        <v>133</v>
      </c>
      <c r="C8" s="18" t="s">
        <v>44</v>
      </c>
      <c r="D8" s="18" t="s">
        <v>44</v>
      </c>
      <c r="E8" s="18"/>
      <c r="F8" s="18"/>
      <c r="G8" s="19" t="s">
        <v>178</v>
      </c>
      <c r="H8" s="20">
        <v>52109110</v>
      </c>
      <c r="I8" s="20">
        <v>0</v>
      </c>
      <c r="J8" s="20">
        <f>+J9+J11</f>
        <v>52109110</v>
      </c>
      <c r="K8" s="20">
        <f>+K9+K11</f>
        <v>45246775.13</v>
      </c>
      <c r="L8" s="20">
        <f>+L9+L11</f>
        <v>8906915.53</v>
      </c>
      <c r="M8" s="20">
        <f t="shared" si="0"/>
        <v>54153690.660000004</v>
      </c>
      <c r="N8" s="16">
        <f t="shared" si="1"/>
        <v>1.0392365300424438</v>
      </c>
    </row>
    <row r="9" spans="1:14" s="17" customFormat="1" ht="12.75" customHeight="1">
      <c r="A9" s="5" t="s">
        <v>44</v>
      </c>
      <c r="B9" s="5" t="s">
        <v>133</v>
      </c>
      <c r="C9" s="5" t="s">
        <v>44</v>
      </c>
      <c r="D9" s="5" t="s">
        <v>44</v>
      </c>
      <c r="E9" s="5" t="s">
        <v>17</v>
      </c>
      <c r="F9" s="5"/>
      <c r="G9" s="4" t="s">
        <v>179</v>
      </c>
      <c r="H9" s="6">
        <v>4451250</v>
      </c>
      <c r="I9" s="6">
        <v>0</v>
      </c>
      <c r="J9" s="6">
        <v>4451250</v>
      </c>
      <c r="K9" s="6">
        <v>2763191.13</v>
      </c>
      <c r="L9" s="6">
        <v>608245.53</v>
      </c>
      <c r="M9" s="6">
        <f t="shared" si="0"/>
        <v>3371436.66</v>
      </c>
      <c r="N9" s="24">
        <f t="shared" si="1"/>
        <v>0.7574134591406908</v>
      </c>
    </row>
    <row r="10" spans="1:14" ht="12" customHeight="1">
      <c r="A10" s="5" t="s">
        <v>44</v>
      </c>
      <c r="B10" s="5" t="s">
        <v>133</v>
      </c>
      <c r="C10" s="5" t="s">
        <v>44</v>
      </c>
      <c r="D10" s="5" t="s">
        <v>44</v>
      </c>
      <c r="E10" s="5" t="s">
        <v>17</v>
      </c>
      <c r="F10" s="5" t="s">
        <v>180</v>
      </c>
      <c r="G10" s="4" t="s">
        <v>179</v>
      </c>
      <c r="H10" s="6">
        <v>4451250</v>
      </c>
      <c r="I10" s="6">
        <v>0</v>
      </c>
      <c r="J10" s="6">
        <v>4451250</v>
      </c>
      <c r="K10" s="6">
        <v>2763191.13</v>
      </c>
      <c r="L10" s="6">
        <v>608245.53</v>
      </c>
      <c r="M10" s="6">
        <f t="shared" si="0"/>
        <v>3371436.66</v>
      </c>
      <c r="N10" s="16">
        <f t="shared" si="1"/>
        <v>0.7574134591406908</v>
      </c>
    </row>
    <row r="11" spans="1:14" s="17" customFormat="1" ht="12.75" customHeight="1">
      <c r="A11" s="5" t="s">
        <v>44</v>
      </c>
      <c r="B11" s="5" t="s">
        <v>133</v>
      </c>
      <c r="C11" s="5" t="s">
        <v>44</v>
      </c>
      <c r="D11" s="5" t="s">
        <v>44</v>
      </c>
      <c r="E11" s="5" t="s">
        <v>92</v>
      </c>
      <c r="F11" s="5"/>
      <c r="G11" s="4" t="s">
        <v>181</v>
      </c>
      <c r="H11" s="6">
        <v>47657860</v>
      </c>
      <c r="I11" s="6">
        <v>0</v>
      </c>
      <c r="J11" s="6">
        <v>47657860</v>
      </c>
      <c r="K11" s="6">
        <v>42483584</v>
      </c>
      <c r="L11" s="6">
        <v>8298670</v>
      </c>
      <c r="M11" s="6">
        <f t="shared" si="0"/>
        <v>50782254</v>
      </c>
      <c r="N11" s="16">
        <f t="shared" si="1"/>
        <v>1.0655588396121858</v>
      </c>
    </row>
    <row r="12" spans="1:14" ht="12" customHeight="1">
      <c r="A12" s="5" t="s">
        <v>44</v>
      </c>
      <c r="B12" s="5" t="s">
        <v>133</v>
      </c>
      <c r="C12" s="5" t="s">
        <v>44</v>
      </c>
      <c r="D12" s="5" t="s">
        <v>44</v>
      </c>
      <c r="E12" s="5" t="s">
        <v>92</v>
      </c>
      <c r="F12" s="5" t="s">
        <v>180</v>
      </c>
      <c r="G12" s="4" t="s">
        <v>182</v>
      </c>
      <c r="H12" s="6">
        <v>47657860</v>
      </c>
      <c r="I12" s="6">
        <v>0</v>
      </c>
      <c r="J12" s="6">
        <v>47657860</v>
      </c>
      <c r="K12" s="6">
        <v>42483584</v>
      </c>
      <c r="L12" s="6">
        <v>8298670</v>
      </c>
      <c r="M12" s="6">
        <f t="shared" si="0"/>
        <v>50782254</v>
      </c>
      <c r="N12" s="16">
        <f t="shared" si="1"/>
        <v>1.0655588396121858</v>
      </c>
    </row>
    <row r="13" spans="1:14" s="17" customFormat="1" ht="12.75" customHeight="1">
      <c r="A13" s="18" t="s">
        <v>44</v>
      </c>
      <c r="B13" s="18" t="s">
        <v>133</v>
      </c>
      <c r="C13" s="18" t="s">
        <v>44</v>
      </c>
      <c r="D13" s="18" t="s">
        <v>99</v>
      </c>
      <c r="E13" s="18"/>
      <c r="F13" s="18"/>
      <c r="G13" s="19" t="s">
        <v>183</v>
      </c>
      <c r="H13" s="20">
        <v>22710000</v>
      </c>
      <c r="I13" s="20">
        <v>0</v>
      </c>
      <c r="J13" s="20">
        <v>22710000</v>
      </c>
      <c r="K13" s="20">
        <v>12182727.64</v>
      </c>
      <c r="L13" s="20">
        <v>4232975.77</v>
      </c>
      <c r="M13" s="20">
        <f t="shared" si="0"/>
        <v>16415703.41</v>
      </c>
      <c r="N13" s="16">
        <f t="shared" si="1"/>
        <v>0.7228403086745927</v>
      </c>
    </row>
    <row r="14" spans="1:14" s="17" customFormat="1" ht="12.75" customHeight="1">
      <c r="A14" s="18" t="s">
        <v>44</v>
      </c>
      <c r="B14" s="18" t="s">
        <v>133</v>
      </c>
      <c r="C14" s="18" t="s">
        <v>44</v>
      </c>
      <c r="D14" s="18" t="s">
        <v>99</v>
      </c>
      <c r="E14" s="18" t="s">
        <v>14</v>
      </c>
      <c r="F14" s="18"/>
      <c r="G14" s="19" t="s">
        <v>184</v>
      </c>
      <c r="H14" s="20">
        <v>16710000</v>
      </c>
      <c r="I14" s="20">
        <v>0</v>
      </c>
      <c r="J14" s="20">
        <f>+J15</f>
        <v>16710000</v>
      </c>
      <c r="K14" s="20">
        <f>+K15</f>
        <v>7682727.640000001</v>
      </c>
      <c r="L14" s="20">
        <f>+L15</f>
        <v>2732975.7700000005</v>
      </c>
      <c r="M14" s="20">
        <f>+M15</f>
        <v>10415703.41</v>
      </c>
      <c r="N14" s="16">
        <f t="shared" si="1"/>
        <v>0.6233215685218432</v>
      </c>
    </row>
    <row r="15" spans="1:14" ht="12.75" customHeight="1">
      <c r="A15" s="5" t="s">
        <v>44</v>
      </c>
      <c r="B15" s="5" t="s">
        <v>133</v>
      </c>
      <c r="C15" s="5" t="s">
        <v>44</v>
      </c>
      <c r="D15" s="5" t="s">
        <v>99</v>
      </c>
      <c r="E15" s="5" t="s">
        <v>14</v>
      </c>
      <c r="F15" s="5" t="s">
        <v>24</v>
      </c>
      <c r="G15" s="4" t="s">
        <v>185</v>
      </c>
      <c r="H15" s="6">
        <v>16710000</v>
      </c>
      <c r="I15" s="6">
        <v>0</v>
      </c>
      <c r="J15" s="6">
        <v>16710000</v>
      </c>
      <c r="K15" s="6">
        <f>6438274.94+1244452.7</f>
        <v>7682727.640000001</v>
      </c>
      <c r="L15" s="6">
        <f>2101767.72+631208.05</f>
        <v>2732975.7700000005</v>
      </c>
      <c r="M15" s="6">
        <f t="shared" si="0"/>
        <v>10415703.41</v>
      </c>
      <c r="N15" s="24">
        <f t="shared" si="1"/>
        <v>0.6233215685218432</v>
      </c>
    </row>
    <row r="16" spans="1:14" s="17" customFormat="1" ht="12.75" customHeight="1">
      <c r="A16" s="18" t="s">
        <v>44</v>
      </c>
      <c r="B16" s="18" t="s">
        <v>133</v>
      </c>
      <c r="C16" s="18" t="s">
        <v>44</v>
      </c>
      <c r="D16" s="18" t="s">
        <v>99</v>
      </c>
      <c r="E16" s="18" t="s">
        <v>29</v>
      </c>
      <c r="F16" s="18"/>
      <c r="G16" s="19" t="s">
        <v>46</v>
      </c>
      <c r="H16" s="20">
        <v>6000000</v>
      </c>
      <c r="I16" s="20">
        <v>0</v>
      </c>
      <c r="J16" s="20">
        <v>6000000</v>
      </c>
      <c r="K16" s="20">
        <v>4500000</v>
      </c>
      <c r="L16" s="20">
        <v>1500000</v>
      </c>
      <c r="M16" s="20">
        <f t="shared" si="0"/>
        <v>6000000</v>
      </c>
      <c r="N16" s="16">
        <f t="shared" si="1"/>
        <v>1</v>
      </c>
    </row>
    <row r="17" spans="1:14" ht="12.75" customHeight="1">
      <c r="A17" s="5" t="s">
        <v>44</v>
      </c>
      <c r="B17" s="5" t="s">
        <v>133</v>
      </c>
      <c r="C17" s="5" t="s">
        <v>44</v>
      </c>
      <c r="D17" s="5" t="s">
        <v>99</v>
      </c>
      <c r="E17" s="5" t="s">
        <v>29</v>
      </c>
      <c r="F17" s="5" t="s">
        <v>14</v>
      </c>
      <c r="G17" s="4" t="s">
        <v>186</v>
      </c>
      <c r="H17" s="6">
        <v>6000000</v>
      </c>
      <c r="I17" s="6">
        <v>0</v>
      </c>
      <c r="J17" s="6">
        <v>6000000</v>
      </c>
      <c r="K17" s="6">
        <v>4500000</v>
      </c>
      <c r="L17" s="6">
        <v>1500000</v>
      </c>
      <c r="M17" s="6">
        <f t="shared" si="0"/>
        <v>6000000</v>
      </c>
      <c r="N17" s="24">
        <f t="shared" si="1"/>
        <v>1</v>
      </c>
    </row>
    <row r="18" spans="1:14" s="17" customFormat="1" ht="12.75" customHeight="1">
      <c r="A18" s="18" t="s">
        <v>44</v>
      </c>
      <c r="B18" s="18" t="s">
        <v>133</v>
      </c>
      <c r="C18" s="18" t="s">
        <v>44</v>
      </c>
      <c r="D18" s="18" t="s">
        <v>133</v>
      </c>
      <c r="E18" s="18"/>
      <c r="F18" s="18"/>
      <c r="G18" s="19" t="s">
        <v>187</v>
      </c>
      <c r="H18" s="20">
        <v>1917059155</v>
      </c>
      <c r="I18" s="20">
        <v>-289177186.89</v>
      </c>
      <c r="J18" s="20">
        <f>+J19+J21</f>
        <v>1627881968.11</v>
      </c>
      <c r="K18" s="20">
        <f>+K19+K21</f>
        <v>1245974720.9226</v>
      </c>
      <c r="L18" s="20">
        <f>+L19+L21</f>
        <v>354111949.61</v>
      </c>
      <c r="M18" s="20">
        <f t="shared" si="0"/>
        <v>1600086670.5326</v>
      </c>
      <c r="N18" s="16">
        <f t="shared" si="1"/>
        <v>0.9829254834675325</v>
      </c>
    </row>
    <row r="19" spans="1:14" s="17" customFormat="1" ht="12.75" customHeight="1">
      <c r="A19" s="18" t="s">
        <v>44</v>
      </c>
      <c r="B19" s="18" t="s">
        <v>133</v>
      </c>
      <c r="C19" s="18" t="s">
        <v>44</v>
      </c>
      <c r="D19" s="18" t="s">
        <v>133</v>
      </c>
      <c r="E19" s="18" t="s">
        <v>14</v>
      </c>
      <c r="F19" s="18"/>
      <c r="G19" s="19" t="s">
        <v>188</v>
      </c>
      <c r="H19" s="20">
        <v>75000000</v>
      </c>
      <c r="I19" s="20">
        <v>-25000000</v>
      </c>
      <c r="J19" s="20">
        <v>50000000</v>
      </c>
      <c r="K19" s="20">
        <v>29290903.56</v>
      </c>
      <c r="L19" s="20">
        <v>0</v>
      </c>
      <c r="M19" s="6">
        <f t="shared" si="0"/>
        <v>29290903.56</v>
      </c>
      <c r="N19" s="24">
        <f t="shared" si="1"/>
        <v>0.5858180712</v>
      </c>
    </row>
    <row r="20" spans="1:14" ht="12.75" customHeight="1">
      <c r="A20" s="5" t="s">
        <v>44</v>
      </c>
      <c r="B20" s="5" t="s">
        <v>133</v>
      </c>
      <c r="C20" s="5" t="s">
        <v>44</v>
      </c>
      <c r="D20" s="5" t="s">
        <v>133</v>
      </c>
      <c r="E20" s="5" t="s">
        <v>14</v>
      </c>
      <c r="F20" s="5" t="s">
        <v>24</v>
      </c>
      <c r="G20" s="4" t="s">
        <v>189</v>
      </c>
      <c r="H20" s="6">
        <v>75000000</v>
      </c>
      <c r="I20" s="6">
        <v>-25000000</v>
      </c>
      <c r="J20" s="6">
        <v>50000000</v>
      </c>
      <c r="K20" s="6">
        <v>29290903.56</v>
      </c>
      <c r="L20" s="6">
        <v>0</v>
      </c>
      <c r="M20" s="6">
        <f t="shared" si="0"/>
        <v>29290903.56</v>
      </c>
      <c r="N20" s="24">
        <f t="shared" si="1"/>
        <v>0.5858180712</v>
      </c>
    </row>
    <row r="21" spans="1:14" s="17" customFormat="1" ht="12.75" customHeight="1">
      <c r="A21" s="18" t="s">
        <v>44</v>
      </c>
      <c r="B21" s="18" t="s">
        <v>133</v>
      </c>
      <c r="C21" s="18" t="s">
        <v>44</v>
      </c>
      <c r="D21" s="18" t="s">
        <v>133</v>
      </c>
      <c r="E21" s="18" t="s">
        <v>19</v>
      </c>
      <c r="F21" s="18"/>
      <c r="G21" s="19" t="s">
        <v>190</v>
      </c>
      <c r="H21" s="20">
        <v>1842059155</v>
      </c>
      <c r="I21" s="20">
        <v>-264177186.89</v>
      </c>
      <c r="J21" s="20">
        <v>1577881968.11</v>
      </c>
      <c r="K21" s="20">
        <v>1216683817.3626</v>
      </c>
      <c r="L21" s="20">
        <v>354111949.61</v>
      </c>
      <c r="M21" s="20">
        <f t="shared" si="0"/>
        <v>1570795766.9726</v>
      </c>
      <c r="N21" s="16">
        <f t="shared" si="1"/>
        <v>0.9955090423234332</v>
      </c>
    </row>
    <row r="22" spans="1:14" ht="12.75" customHeight="1">
      <c r="A22" s="5" t="s">
        <v>44</v>
      </c>
      <c r="B22" s="5" t="s">
        <v>133</v>
      </c>
      <c r="C22" s="5" t="s">
        <v>44</v>
      </c>
      <c r="D22" s="5" t="s">
        <v>133</v>
      </c>
      <c r="E22" s="5" t="s">
        <v>19</v>
      </c>
      <c r="F22" s="5" t="s">
        <v>24</v>
      </c>
      <c r="G22" s="4" t="s">
        <v>191</v>
      </c>
      <c r="H22" s="6">
        <v>1342059155</v>
      </c>
      <c r="I22" s="6">
        <v>-14177186.89</v>
      </c>
      <c r="J22" s="6">
        <v>1327881968.11</v>
      </c>
      <c r="K22" s="6">
        <v>1012257091.0621</v>
      </c>
      <c r="L22" s="6">
        <v>351097189.51</v>
      </c>
      <c r="M22" s="6">
        <f t="shared" si="0"/>
        <v>1363354280.5721002</v>
      </c>
      <c r="N22" s="24">
        <f t="shared" si="1"/>
        <v>1.0267134529378306</v>
      </c>
    </row>
    <row r="23" spans="1:14" ht="12.75" customHeight="1">
      <c r="A23" s="5" t="s">
        <v>44</v>
      </c>
      <c r="B23" s="5" t="s">
        <v>133</v>
      </c>
      <c r="C23" s="5" t="s">
        <v>44</v>
      </c>
      <c r="D23" s="5" t="s">
        <v>133</v>
      </c>
      <c r="E23" s="5" t="s">
        <v>19</v>
      </c>
      <c r="F23" s="5" t="s">
        <v>92</v>
      </c>
      <c r="G23" s="4" t="s">
        <v>192</v>
      </c>
      <c r="H23" s="6">
        <v>500000000</v>
      </c>
      <c r="I23" s="6">
        <v>-250000000</v>
      </c>
      <c r="J23" s="6">
        <v>250000000</v>
      </c>
      <c r="K23" s="6">
        <v>204426726.3005</v>
      </c>
      <c r="L23" s="6">
        <v>3014760.1</v>
      </c>
      <c r="M23" s="6">
        <f t="shared" si="0"/>
        <v>207441486.4005</v>
      </c>
      <c r="N23" s="24">
        <f t="shared" si="1"/>
        <v>0.829765945602</v>
      </c>
    </row>
    <row r="24" spans="1:14" s="17" customFormat="1" ht="12.75" customHeight="1">
      <c r="A24" s="18" t="s">
        <v>44</v>
      </c>
      <c r="B24" s="18" t="s">
        <v>133</v>
      </c>
      <c r="C24" s="18" t="s">
        <v>99</v>
      </c>
      <c r="D24" s="18"/>
      <c r="E24" s="18"/>
      <c r="F24" s="18"/>
      <c r="G24" s="19" t="s">
        <v>193</v>
      </c>
      <c r="H24" s="20">
        <v>3000000</v>
      </c>
      <c r="I24" s="20">
        <v>0</v>
      </c>
      <c r="J24" s="20">
        <v>3000000</v>
      </c>
      <c r="K24" s="20">
        <v>3336450.2978</v>
      </c>
      <c r="L24" s="20">
        <v>2278621.9368</v>
      </c>
      <c r="M24" s="20">
        <f t="shared" si="0"/>
        <v>5615072.2346</v>
      </c>
      <c r="N24" s="16">
        <f t="shared" si="1"/>
        <v>1.8716907448666666</v>
      </c>
    </row>
    <row r="25" spans="1:14" s="17" customFormat="1" ht="12.75" customHeight="1">
      <c r="A25" s="18" t="s">
        <v>44</v>
      </c>
      <c r="B25" s="18" t="s">
        <v>133</v>
      </c>
      <c r="C25" s="18" t="s">
        <v>99</v>
      </c>
      <c r="D25" s="18" t="s">
        <v>133</v>
      </c>
      <c r="E25" s="18"/>
      <c r="F25" s="18"/>
      <c r="G25" s="19" t="s">
        <v>194</v>
      </c>
      <c r="H25" s="20">
        <v>3000000</v>
      </c>
      <c r="I25" s="20">
        <v>0</v>
      </c>
      <c r="J25" s="20">
        <v>3000000</v>
      </c>
      <c r="K25" s="20">
        <v>3336450.2978</v>
      </c>
      <c r="L25" s="20">
        <v>2278621.9368</v>
      </c>
      <c r="M25" s="20">
        <f t="shared" si="0"/>
        <v>5615072.2346</v>
      </c>
      <c r="N25" s="16">
        <f t="shared" si="1"/>
        <v>1.8716907448666666</v>
      </c>
    </row>
    <row r="26" spans="1:14" s="17" customFormat="1" ht="12.75" customHeight="1">
      <c r="A26" s="18" t="s">
        <v>44</v>
      </c>
      <c r="B26" s="18" t="s">
        <v>133</v>
      </c>
      <c r="C26" s="18" t="s">
        <v>99</v>
      </c>
      <c r="D26" s="18" t="s">
        <v>133</v>
      </c>
      <c r="E26" s="18" t="s">
        <v>24</v>
      </c>
      <c r="F26" s="18"/>
      <c r="G26" s="19" t="s">
        <v>195</v>
      </c>
      <c r="H26" s="20">
        <v>3000000</v>
      </c>
      <c r="I26" s="20">
        <v>0</v>
      </c>
      <c r="J26" s="20">
        <v>3000000</v>
      </c>
      <c r="K26" s="20">
        <v>3336450.2978</v>
      </c>
      <c r="L26" s="20">
        <v>2278621.9368</v>
      </c>
      <c r="M26" s="20">
        <f t="shared" si="0"/>
        <v>5615072.2346</v>
      </c>
      <c r="N26" s="16">
        <f t="shared" si="1"/>
        <v>1.8716907448666666</v>
      </c>
    </row>
    <row r="27" spans="1:14" ht="12.75" customHeight="1">
      <c r="A27" s="5" t="s">
        <v>44</v>
      </c>
      <c r="B27" s="5" t="s">
        <v>133</v>
      </c>
      <c r="C27" s="5" t="s">
        <v>99</v>
      </c>
      <c r="D27" s="5" t="s">
        <v>133</v>
      </c>
      <c r="E27" s="5" t="s">
        <v>24</v>
      </c>
      <c r="F27" s="5" t="s">
        <v>180</v>
      </c>
      <c r="G27" s="4" t="s">
        <v>196</v>
      </c>
      <c r="H27" s="6">
        <v>3000000</v>
      </c>
      <c r="I27" s="6">
        <v>0</v>
      </c>
      <c r="J27" s="6">
        <v>3000000</v>
      </c>
      <c r="K27" s="6">
        <v>2074200.2978</v>
      </c>
      <c r="L27" s="6">
        <v>1294561.9368</v>
      </c>
      <c r="M27" s="6">
        <f t="shared" si="0"/>
        <v>3368762.2346</v>
      </c>
      <c r="N27" s="24">
        <f t="shared" si="1"/>
        <v>1.1229207448666667</v>
      </c>
    </row>
    <row r="28" spans="1:14" ht="12.75" customHeight="1">
      <c r="A28" s="5" t="s">
        <v>44</v>
      </c>
      <c r="B28" s="5" t="s">
        <v>133</v>
      </c>
      <c r="C28" s="5" t="s">
        <v>99</v>
      </c>
      <c r="D28" s="5" t="s">
        <v>133</v>
      </c>
      <c r="E28" s="5" t="s">
        <v>24</v>
      </c>
      <c r="F28" s="5" t="s">
        <v>29</v>
      </c>
      <c r="G28" s="4" t="s">
        <v>136</v>
      </c>
      <c r="H28" s="6">
        <v>0</v>
      </c>
      <c r="I28" s="6">
        <v>0</v>
      </c>
      <c r="J28" s="6">
        <v>0</v>
      </c>
      <c r="K28" s="6">
        <v>1262250</v>
      </c>
      <c r="L28" s="6">
        <v>984060</v>
      </c>
      <c r="M28" s="6">
        <f t="shared" si="0"/>
        <v>2246310</v>
      </c>
      <c r="N28" s="24">
        <v>0</v>
      </c>
    </row>
    <row r="29" spans="1:14" s="17" customFormat="1" ht="12.75" customHeight="1">
      <c r="A29" s="18" t="s">
        <v>44</v>
      </c>
      <c r="B29" s="18" t="s">
        <v>133</v>
      </c>
      <c r="C29" s="18" t="s">
        <v>133</v>
      </c>
      <c r="D29" s="18"/>
      <c r="E29" s="18"/>
      <c r="F29" s="18"/>
      <c r="G29" s="19" t="s">
        <v>197</v>
      </c>
      <c r="H29" s="20">
        <v>8000000</v>
      </c>
      <c r="I29" s="20">
        <v>0</v>
      </c>
      <c r="J29" s="20">
        <v>8000000</v>
      </c>
      <c r="K29" s="20">
        <v>12320629.99</v>
      </c>
      <c r="L29" s="20">
        <v>4166639.68</v>
      </c>
      <c r="M29" s="20">
        <f t="shared" si="0"/>
        <v>16487269.67</v>
      </c>
      <c r="N29" s="16">
        <f t="shared" si="1"/>
        <v>2.06090870875</v>
      </c>
    </row>
    <row r="30" spans="1:14" s="17" customFormat="1" ht="12.75" customHeight="1">
      <c r="A30" s="18" t="s">
        <v>44</v>
      </c>
      <c r="B30" s="18" t="s">
        <v>133</v>
      </c>
      <c r="C30" s="18" t="s">
        <v>133</v>
      </c>
      <c r="D30" s="18" t="s">
        <v>44</v>
      </c>
      <c r="E30" s="18"/>
      <c r="F30" s="18"/>
      <c r="G30" s="19" t="s">
        <v>198</v>
      </c>
      <c r="H30" s="20">
        <v>4000000</v>
      </c>
      <c r="I30" s="20">
        <v>0</v>
      </c>
      <c r="J30" s="20">
        <v>4000000</v>
      </c>
      <c r="K30" s="20">
        <v>11411315.16</v>
      </c>
      <c r="L30" s="20">
        <v>4016839.68</v>
      </c>
      <c r="M30" s="20">
        <f t="shared" si="0"/>
        <v>15428154.84</v>
      </c>
      <c r="N30" s="16">
        <f t="shared" si="1"/>
        <v>3.85703871</v>
      </c>
    </row>
    <row r="31" spans="1:14" s="17" customFormat="1" ht="12.75" customHeight="1">
      <c r="A31" s="18" t="s">
        <v>44</v>
      </c>
      <c r="B31" s="18" t="s">
        <v>133</v>
      </c>
      <c r="C31" s="18" t="s">
        <v>133</v>
      </c>
      <c r="D31" s="18" t="s">
        <v>44</v>
      </c>
      <c r="E31" s="18" t="s">
        <v>24</v>
      </c>
      <c r="F31" s="18"/>
      <c r="G31" s="19" t="s">
        <v>199</v>
      </c>
      <c r="H31" s="20">
        <v>0</v>
      </c>
      <c r="I31" s="20">
        <v>0</v>
      </c>
      <c r="J31" s="20">
        <v>0</v>
      </c>
      <c r="K31" s="20">
        <v>2691237.16</v>
      </c>
      <c r="L31" s="20">
        <v>2365045.68</v>
      </c>
      <c r="M31" s="20">
        <f t="shared" si="0"/>
        <v>5056282.84</v>
      </c>
      <c r="N31" s="16">
        <v>0</v>
      </c>
    </row>
    <row r="32" spans="1:14" ht="12.75" customHeight="1">
      <c r="A32" s="5" t="s">
        <v>44</v>
      </c>
      <c r="B32" s="5" t="s">
        <v>133</v>
      </c>
      <c r="C32" s="5" t="s">
        <v>133</v>
      </c>
      <c r="D32" s="5" t="s">
        <v>44</v>
      </c>
      <c r="E32" s="5" t="s">
        <v>24</v>
      </c>
      <c r="F32" s="5" t="s">
        <v>180</v>
      </c>
      <c r="G32" s="4" t="s">
        <v>200</v>
      </c>
      <c r="H32" s="6">
        <v>0</v>
      </c>
      <c r="I32" s="6">
        <v>0</v>
      </c>
      <c r="J32" s="6">
        <v>0</v>
      </c>
      <c r="K32" s="6">
        <v>2691237.16</v>
      </c>
      <c r="L32" s="6">
        <v>2365045.68</v>
      </c>
      <c r="M32" s="6">
        <f t="shared" si="0"/>
        <v>5056282.84</v>
      </c>
      <c r="N32" s="24">
        <v>0</v>
      </c>
    </row>
    <row r="33" spans="1:14" s="17" customFormat="1" ht="12.75" customHeight="1">
      <c r="A33" s="18" t="s">
        <v>44</v>
      </c>
      <c r="B33" s="18" t="s">
        <v>133</v>
      </c>
      <c r="C33" s="18" t="s">
        <v>133</v>
      </c>
      <c r="D33" s="18" t="s">
        <v>44</v>
      </c>
      <c r="E33" s="18" t="s">
        <v>92</v>
      </c>
      <c r="F33" s="18"/>
      <c r="G33" s="19" t="s">
        <v>201</v>
      </c>
      <c r="H33" s="20">
        <v>4000000</v>
      </c>
      <c r="I33" s="20">
        <v>0</v>
      </c>
      <c r="J33" s="20">
        <v>4000000</v>
      </c>
      <c r="K33" s="20">
        <v>8720078</v>
      </c>
      <c r="L33" s="20">
        <v>1651794</v>
      </c>
      <c r="M33" s="20">
        <f t="shared" si="0"/>
        <v>10371872</v>
      </c>
      <c r="N33" s="16">
        <f t="shared" si="1"/>
        <v>2.592968</v>
      </c>
    </row>
    <row r="34" spans="1:14" ht="12.75" customHeight="1">
      <c r="A34" s="5" t="s">
        <v>44</v>
      </c>
      <c r="B34" s="5" t="s">
        <v>133</v>
      </c>
      <c r="C34" s="5" t="s">
        <v>133</v>
      </c>
      <c r="D34" s="5" t="s">
        <v>44</v>
      </c>
      <c r="E34" s="5" t="s">
        <v>92</v>
      </c>
      <c r="F34" s="5" t="s">
        <v>180</v>
      </c>
      <c r="G34" s="4" t="s">
        <v>202</v>
      </c>
      <c r="H34" s="6">
        <v>4000000</v>
      </c>
      <c r="I34" s="6">
        <v>0</v>
      </c>
      <c r="J34" s="6">
        <v>4000000</v>
      </c>
      <c r="K34" s="6">
        <v>8720078</v>
      </c>
      <c r="L34" s="6">
        <v>1651794</v>
      </c>
      <c r="M34" s="6">
        <f t="shared" si="0"/>
        <v>10371872</v>
      </c>
      <c r="N34" s="24">
        <f t="shared" si="1"/>
        <v>2.592968</v>
      </c>
    </row>
    <row r="35" spans="1:14" s="17" customFormat="1" ht="12.75" customHeight="1">
      <c r="A35" s="18" t="s">
        <v>44</v>
      </c>
      <c r="B35" s="18" t="s">
        <v>133</v>
      </c>
      <c r="C35" s="18" t="s">
        <v>133</v>
      </c>
      <c r="D35" s="18" t="s">
        <v>99</v>
      </c>
      <c r="E35" s="18"/>
      <c r="F35" s="18"/>
      <c r="G35" s="19" t="s">
        <v>203</v>
      </c>
      <c r="H35" s="20">
        <v>4000000</v>
      </c>
      <c r="I35" s="20">
        <v>0</v>
      </c>
      <c r="J35" s="20">
        <v>4000000</v>
      </c>
      <c r="K35" s="20">
        <v>909314.83</v>
      </c>
      <c r="L35" s="20">
        <v>149800</v>
      </c>
      <c r="M35" s="6">
        <f t="shared" si="0"/>
        <v>1059114.83</v>
      </c>
      <c r="N35" s="24">
        <f t="shared" si="1"/>
        <v>0.26477870750000004</v>
      </c>
    </row>
    <row r="36" spans="1:14" s="17" customFormat="1" ht="12.75" customHeight="1">
      <c r="A36" s="18" t="s">
        <v>44</v>
      </c>
      <c r="B36" s="18" t="s">
        <v>133</v>
      </c>
      <c r="C36" s="18" t="s">
        <v>133</v>
      </c>
      <c r="D36" s="18" t="s">
        <v>99</v>
      </c>
      <c r="E36" s="18" t="s">
        <v>180</v>
      </c>
      <c r="F36" s="18"/>
      <c r="G36" s="19" t="s">
        <v>204</v>
      </c>
      <c r="H36" s="20">
        <v>4000000</v>
      </c>
      <c r="I36" s="20">
        <v>0</v>
      </c>
      <c r="J36" s="20">
        <v>4000000</v>
      </c>
      <c r="K36" s="20">
        <v>909314.83</v>
      </c>
      <c r="L36" s="20">
        <v>149800</v>
      </c>
      <c r="M36" s="6">
        <f t="shared" si="0"/>
        <v>1059114.83</v>
      </c>
      <c r="N36" s="24">
        <f t="shared" si="1"/>
        <v>0.26477870750000004</v>
      </c>
    </row>
    <row r="37" spans="1:14" ht="12.75" customHeight="1">
      <c r="A37" s="5" t="s">
        <v>44</v>
      </c>
      <c r="B37" s="5" t="s">
        <v>133</v>
      </c>
      <c r="C37" s="5" t="s">
        <v>133</v>
      </c>
      <c r="D37" s="5" t="s">
        <v>99</v>
      </c>
      <c r="E37" s="5" t="s">
        <v>180</v>
      </c>
      <c r="F37" s="5" t="s">
        <v>180</v>
      </c>
      <c r="G37" s="4" t="s">
        <v>205</v>
      </c>
      <c r="H37" s="6">
        <v>4000000</v>
      </c>
      <c r="I37" s="6">
        <v>0</v>
      </c>
      <c r="J37" s="6">
        <v>4000000</v>
      </c>
      <c r="K37" s="6">
        <v>909314.83</v>
      </c>
      <c r="L37" s="6">
        <v>149800</v>
      </c>
      <c r="M37" s="6">
        <f t="shared" si="0"/>
        <v>1059114.83</v>
      </c>
      <c r="N37" s="24">
        <f t="shared" si="1"/>
        <v>0.26477870750000004</v>
      </c>
    </row>
    <row r="38" spans="1:14" s="17" customFormat="1" ht="12.75" customHeight="1">
      <c r="A38" s="18" t="s">
        <v>44</v>
      </c>
      <c r="B38" s="18" t="s">
        <v>133</v>
      </c>
      <c r="C38" s="18" t="s">
        <v>206</v>
      </c>
      <c r="D38" s="18"/>
      <c r="E38" s="18"/>
      <c r="F38" s="18"/>
      <c r="G38" s="19" t="s">
        <v>207</v>
      </c>
      <c r="H38" s="20">
        <v>0</v>
      </c>
      <c r="I38" s="20">
        <v>0</v>
      </c>
      <c r="J38" s="20">
        <v>0</v>
      </c>
      <c r="K38" s="20">
        <v>708000</v>
      </c>
      <c r="L38" s="20">
        <v>459467.19</v>
      </c>
      <c r="M38" s="20">
        <f t="shared" si="0"/>
        <v>1167467.19</v>
      </c>
      <c r="N38" s="16">
        <v>0</v>
      </c>
    </row>
    <row r="39" spans="1:14" s="17" customFormat="1" ht="12.75" customHeight="1">
      <c r="A39" s="18" t="s">
        <v>44</v>
      </c>
      <c r="B39" s="18" t="s">
        <v>133</v>
      </c>
      <c r="C39" s="18" t="s">
        <v>206</v>
      </c>
      <c r="D39" s="18" t="s">
        <v>44</v>
      </c>
      <c r="E39" s="18"/>
      <c r="F39" s="18"/>
      <c r="G39" s="19" t="s">
        <v>208</v>
      </c>
      <c r="H39" s="20">
        <v>0</v>
      </c>
      <c r="I39" s="20">
        <v>0</v>
      </c>
      <c r="J39" s="20">
        <v>0</v>
      </c>
      <c r="K39" s="20">
        <v>708000</v>
      </c>
      <c r="L39" s="20">
        <v>459467.19</v>
      </c>
      <c r="M39" s="20">
        <f t="shared" si="0"/>
        <v>1167467.19</v>
      </c>
      <c r="N39" s="16">
        <v>0</v>
      </c>
    </row>
    <row r="40" spans="1:14" ht="12" customHeight="1">
      <c r="A40" s="5" t="s">
        <v>44</v>
      </c>
      <c r="B40" s="5" t="s">
        <v>133</v>
      </c>
      <c r="C40" s="5" t="s">
        <v>206</v>
      </c>
      <c r="D40" s="5" t="s">
        <v>44</v>
      </c>
      <c r="E40" s="5" t="s">
        <v>180</v>
      </c>
      <c r="F40" s="5" t="s">
        <v>180</v>
      </c>
      <c r="G40" s="4" t="s">
        <v>208</v>
      </c>
      <c r="H40" s="6">
        <v>0</v>
      </c>
      <c r="I40" s="6">
        <v>0</v>
      </c>
      <c r="J40" s="6">
        <v>0</v>
      </c>
      <c r="K40" s="6">
        <v>708000</v>
      </c>
      <c r="L40" s="6">
        <v>459467.19</v>
      </c>
      <c r="M40" s="6">
        <f t="shared" si="0"/>
        <v>1167467.19</v>
      </c>
      <c r="N40" s="16">
        <v>0</v>
      </c>
    </row>
    <row r="41" spans="1:14" s="17" customFormat="1" ht="12.75" customHeight="1">
      <c r="A41" s="18" t="s">
        <v>44</v>
      </c>
      <c r="B41" s="18" t="s">
        <v>209</v>
      </c>
      <c r="C41" s="18"/>
      <c r="D41" s="18"/>
      <c r="E41" s="18"/>
      <c r="F41" s="18"/>
      <c r="G41" s="19" t="s">
        <v>153</v>
      </c>
      <c r="H41" s="20">
        <v>2300000000</v>
      </c>
      <c r="I41" s="20">
        <v>-208200000</v>
      </c>
      <c r="J41" s="20">
        <v>2091800000</v>
      </c>
      <c r="K41" s="20">
        <v>1100553518.9</v>
      </c>
      <c r="L41" s="20">
        <v>947189229.26</v>
      </c>
      <c r="M41" s="20">
        <f t="shared" si="0"/>
        <v>2047742748.16</v>
      </c>
      <c r="N41" s="16">
        <f t="shared" si="1"/>
        <v>0.9789381146189885</v>
      </c>
    </row>
    <row r="42" spans="1:14" s="17" customFormat="1" ht="12.75" customHeight="1">
      <c r="A42" s="18" t="s">
        <v>44</v>
      </c>
      <c r="B42" s="18" t="s">
        <v>209</v>
      </c>
      <c r="C42" s="18" t="s">
        <v>44</v>
      </c>
      <c r="D42" s="18"/>
      <c r="E42" s="18"/>
      <c r="F42" s="18"/>
      <c r="G42" s="19" t="s">
        <v>210</v>
      </c>
      <c r="H42" s="20">
        <v>2300000000</v>
      </c>
      <c r="I42" s="20">
        <v>-208200000</v>
      </c>
      <c r="J42" s="20">
        <v>2091800000</v>
      </c>
      <c r="K42" s="20">
        <v>1100553518.9</v>
      </c>
      <c r="L42" s="20">
        <v>947189229.26</v>
      </c>
      <c r="M42" s="20">
        <f t="shared" si="0"/>
        <v>2047742748.16</v>
      </c>
      <c r="N42" s="16">
        <f t="shared" si="1"/>
        <v>0.9789381146189885</v>
      </c>
    </row>
    <row r="43" spans="1:14" s="17" customFormat="1" ht="12.75" customHeight="1">
      <c r="A43" s="18" t="s">
        <v>44</v>
      </c>
      <c r="B43" s="18" t="s">
        <v>209</v>
      </c>
      <c r="C43" s="18" t="s">
        <v>44</v>
      </c>
      <c r="D43" s="18" t="s">
        <v>44</v>
      </c>
      <c r="E43" s="18"/>
      <c r="F43" s="18"/>
      <c r="G43" s="19" t="s">
        <v>211</v>
      </c>
      <c r="H43" s="20">
        <v>2300000000</v>
      </c>
      <c r="I43" s="20">
        <v>-208200000</v>
      </c>
      <c r="J43" s="20">
        <v>2091800000</v>
      </c>
      <c r="K43" s="20">
        <v>1100553518.9</v>
      </c>
      <c r="L43" s="20">
        <v>947189229.26</v>
      </c>
      <c r="M43" s="20">
        <f t="shared" si="0"/>
        <v>2047742748.16</v>
      </c>
      <c r="N43" s="16">
        <f t="shared" si="1"/>
        <v>0.9789381146189885</v>
      </c>
    </row>
    <row r="44" spans="1:14" s="17" customFormat="1" ht="12.75" customHeight="1">
      <c r="A44" s="5" t="s">
        <v>44</v>
      </c>
      <c r="B44" s="5" t="s">
        <v>209</v>
      </c>
      <c r="C44" s="5" t="s">
        <v>44</v>
      </c>
      <c r="D44" s="5" t="s">
        <v>44</v>
      </c>
      <c r="E44" s="5" t="s">
        <v>180</v>
      </c>
      <c r="F44" s="5"/>
      <c r="G44" s="4" t="s">
        <v>212</v>
      </c>
      <c r="H44" s="6">
        <v>2300000000</v>
      </c>
      <c r="I44" s="6">
        <v>-208200000</v>
      </c>
      <c r="J44" s="6">
        <v>2091800000</v>
      </c>
      <c r="K44" s="6">
        <v>1100553518.9</v>
      </c>
      <c r="L44" s="6">
        <v>947189229.26</v>
      </c>
      <c r="M44" s="6">
        <f t="shared" si="0"/>
        <v>2047742748.16</v>
      </c>
      <c r="N44" s="24">
        <f t="shared" si="1"/>
        <v>0.9789381146189885</v>
      </c>
    </row>
    <row r="45" spans="1:14" s="17" customFormat="1" ht="12.75" customHeight="1">
      <c r="A45" s="18" t="s">
        <v>133</v>
      </c>
      <c r="B45" s="18"/>
      <c r="C45" s="18"/>
      <c r="D45" s="18"/>
      <c r="E45" s="18"/>
      <c r="F45" s="18"/>
      <c r="G45" s="25" t="s">
        <v>213</v>
      </c>
      <c r="H45" s="20">
        <f>+H46</f>
        <v>433730607</v>
      </c>
      <c r="I45" s="20">
        <f>+I46</f>
        <v>234396867.31</v>
      </c>
      <c r="J45" s="20">
        <v>668127474.31</v>
      </c>
      <c r="K45" s="20">
        <v>2859615182.32</v>
      </c>
      <c r="L45" s="20">
        <f>+L46</f>
        <v>0</v>
      </c>
      <c r="M45" s="20">
        <f t="shared" si="0"/>
        <v>2859615182.32</v>
      </c>
      <c r="N45" s="24">
        <f t="shared" si="1"/>
        <v>4.280044291358069</v>
      </c>
    </row>
    <row r="46" spans="1:14" s="17" customFormat="1" ht="12.75" customHeight="1">
      <c r="A46" s="18" t="s">
        <v>133</v>
      </c>
      <c r="B46" s="18" t="s">
        <v>133</v>
      </c>
      <c r="C46" s="18"/>
      <c r="D46" s="18"/>
      <c r="E46" s="18"/>
      <c r="F46" s="18"/>
      <c r="G46" s="25" t="s">
        <v>214</v>
      </c>
      <c r="H46" s="20">
        <v>433730607</v>
      </c>
      <c r="I46" s="20">
        <f>+I47+I51</f>
        <v>234396867.31</v>
      </c>
      <c r="J46" s="20">
        <v>668127474.31</v>
      </c>
      <c r="K46" s="20">
        <v>2859615182.32</v>
      </c>
      <c r="L46" s="20">
        <f>+L47+L51</f>
        <v>0</v>
      </c>
      <c r="M46" s="20">
        <f t="shared" si="0"/>
        <v>2859615182.32</v>
      </c>
      <c r="N46" s="24">
        <f t="shared" si="1"/>
        <v>4.280044291358069</v>
      </c>
    </row>
    <row r="47" spans="1:14" s="17" customFormat="1" ht="12.75" customHeight="1">
      <c r="A47" s="18" t="s">
        <v>133</v>
      </c>
      <c r="B47" s="18" t="s">
        <v>133</v>
      </c>
      <c r="C47" s="18" t="s">
        <v>44</v>
      </c>
      <c r="D47" s="18"/>
      <c r="E47" s="18"/>
      <c r="F47" s="18"/>
      <c r="G47" s="25" t="s">
        <v>215</v>
      </c>
      <c r="H47" s="20">
        <v>0</v>
      </c>
      <c r="I47" s="20">
        <v>63000000</v>
      </c>
      <c r="J47" s="20">
        <v>63000000</v>
      </c>
      <c r="K47" s="20">
        <v>55400075.47</v>
      </c>
      <c r="L47" s="20">
        <f>+L48</f>
        <v>28000000</v>
      </c>
      <c r="M47" s="20">
        <f t="shared" si="0"/>
        <v>83400075.47</v>
      </c>
      <c r="N47" s="16">
        <f t="shared" si="1"/>
        <v>1.3238107217460318</v>
      </c>
    </row>
    <row r="48" spans="1:14" s="17" customFormat="1" ht="12.75" customHeight="1">
      <c r="A48" s="18" t="s">
        <v>133</v>
      </c>
      <c r="B48" s="18" t="s">
        <v>133</v>
      </c>
      <c r="C48" s="18" t="s">
        <v>44</v>
      </c>
      <c r="D48" s="18" t="s">
        <v>12</v>
      </c>
      <c r="E48" s="18"/>
      <c r="F48" s="18"/>
      <c r="G48" s="25" t="s">
        <v>215</v>
      </c>
      <c r="H48" s="20">
        <v>0</v>
      </c>
      <c r="I48" s="20">
        <v>63000000</v>
      </c>
      <c r="J48" s="20">
        <v>63000000</v>
      </c>
      <c r="K48" s="20">
        <v>55400075.47</v>
      </c>
      <c r="L48" s="20">
        <f>+L49</f>
        <v>28000000</v>
      </c>
      <c r="M48" s="20">
        <f t="shared" si="0"/>
        <v>83400075.47</v>
      </c>
      <c r="N48" s="16">
        <f t="shared" si="1"/>
        <v>1.3238107217460318</v>
      </c>
    </row>
    <row r="49" spans="1:14" s="17" customFormat="1" ht="12.75" customHeight="1">
      <c r="A49" s="18" t="s">
        <v>133</v>
      </c>
      <c r="B49" s="18" t="s">
        <v>133</v>
      </c>
      <c r="C49" s="18" t="s">
        <v>44</v>
      </c>
      <c r="D49" s="18" t="s">
        <v>12</v>
      </c>
      <c r="E49" s="18" t="s">
        <v>180</v>
      </c>
      <c r="F49" s="18"/>
      <c r="G49" s="19" t="s">
        <v>215</v>
      </c>
      <c r="H49" s="20">
        <v>0</v>
      </c>
      <c r="I49" s="20">
        <v>63000000</v>
      </c>
      <c r="J49" s="20">
        <v>63000000</v>
      </c>
      <c r="K49" s="20">
        <v>55400075.47</v>
      </c>
      <c r="L49" s="20">
        <f>+L50</f>
        <v>28000000</v>
      </c>
      <c r="M49" s="20">
        <f t="shared" si="0"/>
        <v>83400075.47</v>
      </c>
      <c r="N49" s="16">
        <f t="shared" si="1"/>
        <v>1.3238107217460318</v>
      </c>
    </row>
    <row r="50" spans="1:14" ht="12">
      <c r="A50" s="5" t="s">
        <v>133</v>
      </c>
      <c r="B50" s="5" t="s">
        <v>133</v>
      </c>
      <c r="C50" s="5" t="s">
        <v>44</v>
      </c>
      <c r="D50" s="5" t="s">
        <v>12</v>
      </c>
      <c r="E50" s="5" t="s">
        <v>180</v>
      </c>
      <c r="F50" s="5" t="s">
        <v>180</v>
      </c>
      <c r="G50" s="4" t="s">
        <v>215</v>
      </c>
      <c r="H50" s="6">
        <v>0</v>
      </c>
      <c r="I50" s="6">
        <v>63000000</v>
      </c>
      <c r="J50" s="26">
        <v>63000000</v>
      </c>
      <c r="K50" s="9">
        <v>55400075.47</v>
      </c>
      <c r="L50" s="9">
        <v>28000000</v>
      </c>
      <c r="M50" s="20">
        <f t="shared" si="0"/>
        <v>83400075.47</v>
      </c>
      <c r="N50" s="16">
        <f t="shared" si="1"/>
        <v>1.3238107217460318</v>
      </c>
    </row>
    <row r="51" spans="1:14" s="17" customFormat="1" ht="12.75" customHeight="1">
      <c r="A51" s="18" t="s">
        <v>133</v>
      </c>
      <c r="B51" s="18" t="s">
        <v>133</v>
      </c>
      <c r="C51" s="18" t="s">
        <v>99</v>
      </c>
      <c r="D51" s="18"/>
      <c r="E51" s="18"/>
      <c r="F51" s="18"/>
      <c r="G51" s="19" t="s">
        <v>216</v>
      </c>
      <c r="H51" s="20">
        <v>433730607</v>
      </c>
      <c r="I51" s="20">
        <v>171396867.31</v>
      </c>
      <c r="J51" s="20">
        <v>605127474.31</v>
      </c>
      <c r="K51" s="20">
        <v>2804215106.85</v>
      </c>
      <c r="L51" s="20">
        <f>+L52</f>
        <v>-28000000</v>
      </c>
      <c r="M51" s="20">
        <f t="shared" si="0"/>
        <v>2776215106.85</v>
      </c>
      <c r="N51" s="16">
        <f t="shared" si="1"/>
        <v>4.587818641048475</v>
      </c>
    </row>
    <row r="52" spans="1:14" s="17" customFormat="1" ht="12.75" customHeight="1">
      <c r="A52" s="18" t="s">
        <v>133</v>
      </c>
      <c r="B52" s="18" t="s">
        <v>133</v>
      </c>
      <c r="C52" s="18" t="s">
        <v>99</v>
      </c>
      <c r="D52" s="18" t="s">
        <v>44</v>
      </c>
      <c r="E52" s="18"/>
      <c r="F52" s="18"/>
      <c r="G52" s="19" t="s">
        <v>217</v>
      </c>
      <c r="H52" s="20">
        <v>244472107</v>
      </c>
      <c r="I52" s="20">
        <v>140519621.37</v>
      </c>
      <c r="J52" s="20">
        <v>384991728.37</v>
      </c>
      <c r="K52" s="20">
        <v>2060475025.21</v>
      </c>
      <c r="L52" s="20">
        <f>+L53</f>
        <v>-28000000</v>
      </c>
      <c r="M52" s="20">
        <f t="shared" si="0"/>
        <v>2032475025.21</v>
      </c>
      <c r="N52" s="16">
        <f t="shared" si="1"/>
        <v>5.279269333435316</v>
      </c>
    </row>
    <row r="53" spans="1:14" s="17" customFormat="1" ht="12.75" customHeight="1">
      <c r="A53" s="5" t="s">
        <v>133</v>
      </c>
      <c r="B53" s="5" t="s">
        <v>133</v>
      </c>
      <c r="C53" s="5" t="s">
        <v>99</v>
      </c>
      <c r="D53" s="5" t="s">
        <v>44</v>
      </c>
      <c r="E53" s="5" t="s">
        <v>180</v>
      </c>
      <c r="F53" s="5"/>
      <c r="G53" s="4" t="s">
        <v>218</v>
      </c>
      <c r="H53" s="6">
        <v>244472107</v>
      </c>
      <c r="I53" s="6">
        <v>140519621.37</v>
      </c>
      <c r="J53" s="6">
        <v>384991728.37</v>
      </c>
      <c r="K53" s="6">
        <v>2060475025.21</v>
      </c>
      <c r="L53" s="6">
        <v>-28000000</v>
      </c>
      <c r="M53" s="6">
        <f t="shared" si="0"/>
        <v>2032475025.21</v>
      </c>
      <c r="N53" s="24">
        <f t="shared" si="1"/>
        <v>5.279269333435316</v>
      </c>
    </row>
    <row r="54" spans="1:14" s="17" customFormat="1" ht="12.75" customHeight="1">
      <c r="A54" s="18" t="s">
        <v>133</v>
      </c>
      <c r="B54" s="18" t="s">
        <v>133</v>
      </c>
      <c r="C54" s="18" t="s">
        <v>99</v>
      </c>
      <c r="D54" s="18" t="s">
        <v>99</v>
      </c>
      <c r="E54" s="18"/>
      <c r="F54" s="18"/>
      <c r="G54" s="19" t="s">
        <v>219</v>
      </c>
      <c r="H54" s="20">
        <v>189258500</v>
      </c>
      <c r="I54" s="20">
        <v>30877245.94</v>
      </c>
      <c r="J54" s="20">
        <v>220135745.94</v>
      </c>
      <c r="K54" s="20">
        <v>743740081.64</v>
      </c>
      <c r="L54" s="20">
        <v>0</v>
      </c>
      <c r="M54" s="20">
        <f t="shared" si="0"/>
        <v>743740081.64</v>
      </c>
      <c r="N54" s="16">
        <f t="shared" si="1"/>
        <v>3.378552076874935</v>
      </c>
    </row>
    <row r="55" spans="1:14" s="17" customFormat="1" ht="12.75" customHeight="1">
      <c r="A55" s="18"/>
      <c r="B55" s="18"/>
      <c r="C55" s="18"/>
      <c r="D55" s="18"/>
      <c r="E55" s="18"/>
      <c r="F55" s="18"/>
      <c r="G55" s="19"/>
      <c r="H55" s="20"/>
      <c r="I55" s="20"/>
      <c r="J55" s="20"/>
      <c r="K55" s="20"/>
      <c r="L55" s="20"/>
      <c r="M55" s="6"/>
      <c r="N55" s="24"/>
    </row>
    <row r="56" spans="1:14" s="17" customFormat="1" ht="12.75" customHeight="1">
      <c r="A56" s="18"/>
      <c r="B56" s="18"/>
      <c r="C56" s="18"/>
      <c r="D56" s="18"/>
      <c r="E56" s="18"/>
      <c r="F56" s="18"/>
      <c r="G56" s="19" t="s">
        <v>167</v>
      </c>
      <c r="H56" s="20">
        <f>+H45+H5</f>
        <v>4736608872</v>
      </c>
      <c r="I56" s="20">
        <f>+I45+I5</f>
        <v>-262980319.57999998</v>
      </c>
      <c r="J56" s="20">
        <f>SUM(H56:I56)</f>
        <v>4473628552.42</v>
      </c>
      <c r="K56" s="20">
        <f>+K45+K5</f>
        <v>5279938005.2004</v>
      </c>
      <c r="L56" s="20">
        <f>+L45+L5</f>
        <v>1321345798.9768</v>
      </c>
      <c r="M56" s="20">
        <f t="shared" si="0"/>
        <v>6601283804.1772</v>
      </c>
      <c r="N56" s="24">
        <f t="shared" si="1"/>
        <v>1.4755994439024782</v>
      </c>
    </row>
  </sheetData>
  <sheetProtection/>
  <mergeCells count="3">
    <mergeCell ref="A1:N1"/>
    <mergeCell ref="A3:N3"/>
    <mergeCell ref="A2:M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K1" sqref="K1"/>
      <selection pane="bottomLeft" activeCell="A9" sqref="A9"/>
      <selection pane="bottomRight" activeCell="D10" sqref="D10"/>
    </sheetView>
  </sheetViews>
  <sheetFormatPr defaultColWidth="9.140625" defaultRowHeight="12.75" customHeight="1"/>
  <cols>
    <col min="1" max="3" width="7.28125" style="5" customWidth="1"/>
    <col min="4" max="4" width="37.7109375" style="4" customWidth="1"/>
    <col min="5" max="5" width="15.00390625" style="6" customWidth="1"/>
    <col min="6" max="6" width="13.7109375" style="6" customWidth="1"/>
    <col min="7" max="7" width="16.7109375" style="6" customWidth="1"/>
    <col min="8" max="8" width="15.8515625" style="6" customWidth="1"/>
    <col min="9" max="9" width="13.28125" style="6" customWidth="1"/>
    <col min="10" max="10" width="12.28125" style="7" customWidth="1"/>
    <col min="11" max="16384" width="9.140625" style="8" customWidth="1"/>
  </cols>
  <sheetData>
    <row r="1" spans="1:10" s="3" customFormat="1" ht="15">
      <c r="A1" s="29" t="s">
        <v>0</v>
      </c>
      <c r="B1" s="29"/>
      <c r="C1" s="29"/>
      <c r="D1" s="29"/>
      <c r="E1" s="29"/>
      <c r="F1" s="29"/>
      <c r="G1" s="29"/>
      <c r="H1" s="29"/>
      <c r="I1" s="1"/>
      <c r="J1" s="2"/>
    </row>
    <row r="2" spans="1:10" s="3" customFormat="1" ht="15.75">
      <c r="A2" s="30" t="s">
        <v>1</v>
      </c>
      <c r="B2" s="30"/>
      <c r="C2" s="30"/>
      <c r="D2" s="30"/>
      <c r="E2" s="30"/>
      <c r="F2" s="30"/>
      <c r="G2" s="30"/>
      <c r="H2" s="30"/>
      <c r="I2" s="1"/>
      <c r="J2" s="2"/>
    </row>
    <row r="3" spans="1:10" s="3" customFormat="1" ht="15">
      <c r="A3" s="29" t="s">
        <v>220</v>
      </c>
      <c r="B3" s="29"/>
      <c r="C3" s="29"/>
      <c r="D3" s="29"/>
      <c r="E3" s="29"/>
      <c r="F3" s="29"/>
      <c r="G3" s="29"/>
      <c r="H3" s="29"/>
      <c r="I3" s="1"/>
      <c r="J3" s="2"/>
    </row>
    <row r="4" spans="1:10" ht="32.2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2" t="s">
        <v>11</v>
      </c>
    </row>
    <row r="5" spans="1:10" s="17" customFormat="1" ht="12.75" customHeight="1">
      <c r="A5" s="13" t="s">
        <v>12</v>
      </c>
      <c r="B5" s="13"/>
      <c r="C5" s="13"/>
      <c r="D5" s="14" t="s">
        <v>13</v>
      </c>
      <c r="E5" s="15">
        <v>2645155553</v>
      </c>
      <c r="F5" s="15">
        <v>0</v>
      </c>
      <c r="G5" s="15">
        <v>-205482158.17</v>
      </c>
      <c r="H5" s="15">
        <f aca="true" t="shared" si="0" ref="H5:H36">SUM(E5:G5)</f>
        <v>2439673394.83</v>
      </c>
      <c r="I5" s="15">
        <v>2118801311.40208</v>
      </c>
      <c r="J5" s="16">
        <v>0.868477442879078</v>
      </c>
    </row>
    <row r="6" spans="1:10" s="17" customFormat="1" ht="12.75" customHeight="1">
      <c r="A6" s="18" t="s">
        <v>12</v>
      </c>
      <c r="B6" s="18" t="s">
        <v>14</v>
      </c>
      <c r="C6" s="18"/>
      <c r="D6" s="19" t="s">
        <v>15</v>
      </c>
      <c r="E6" s="20">
        <v>906003648</v>
      </c>
      <c r="F6" s="20">
        <v>10579570</v>
      </c>
      <c r="G6" s="20">
        <v>-80141634.51</v>
      </c>
      <c r="H6" s="15">
        <f t="shared" si="0"/>
        <v>836441583.49</v>
      </c>
      <c r="I6" s="20">
        <v>749325857.736626</v>
      </c>
      <c r="J6" s="21">
        <v>0.895849599693634</v>
      </c>
    </row>
    <row r="7" spans="1:10" ht="12.75" customHeight="1">
      <c r="A7" s="5" t="s">
        <v>12</v>
      </c>
      <c r="B7" s="5" t="s">
        <v>14</v>
      </c>
      <c r="C7" s="5" t="s">
        <v>14</v>
      </c>
      <c r="D7" s="4" t="s">
        <v>16</v>
      </c>
      <c r="E7" s="6">
        <v>889741148</v>
      </c>
      <c r="F7" s="6">
        <v>0</v>
      </c>
      <c r="G7" s="6">
        <v>-77248444.51</v>
      </c>
      <c r="H7" s="22">
        <f t="shared" si="0"/>
        <v>812492703.49</v>
      </c>
      <c r="I7" s="6">
        <v>741232562.986626</v>
      </c>
      <c r="J7" s="7">
        <v>0.912294424064017</v>
      </c>
    </row>
    <row r="8" spans="1:10" ht="12.75" customHeight="1">
      <c r="A8" s="5" t="s">
        <v>12</v>
      </c>
      <c r="B8" s="5" t="s">
        <v>14</v>
      </c>
      <c r="C8" s="5" t="s">
        <v>17</v>
      </c>
      <c r="D8" s="4" t="s">
        <v>18</v>
      </c>
      <c r="E8" s="6">
        <v>16262500</v>
      </c>
      <c r="F8" s="6">
        <v>10579570</v>
      </c>
      <c r="G8" s="6">
        <v>-2893190</v>
      </c>
      <c r="H8" s="22">
        <f t="shared" si="0"/>
        <v>23948880</v>
      </c>
      <c r="I8" s="6">
        <v>8093294.75</v>
      </c>
      <c r="J8" s="7">
        <v>0.337940427694322</v>
      </c>
    </row>
    <row r="9" spans="1:10" s="17" customFormat="1" ht="12.75" customHeight="1">
      <c r="A9" s="18" t="s">
        <v>12</v>
      </c>
      <c r="B9" s="18" t="s">
        <v>19</v>
      </c>
      <c r="C9" s="18"/>
      <c r="D9" s="19" t="s">
        <v>20</v>
      </c>
      <c r="E9" s="20">
        <v>72127956</v>
      </c>
      <c r="F9" s="20">
        <v>0</v>
      </c>
      <c r="G9" s="20">
        <v>0</v>
      </c>
      <c r="H9" s="15">
        <f t="shared" si="0"/>
        <v>72127956</v>
      </c>
      <c r="I9" s="20">
        <v>42145224.250333</v>
      </c>
      <c r="J9" s="21">
        <v>0.584311917148088</v>
      </c>
    </row>
    <row r="10" spans="1:10" ht="12.75" customHeight="1">
      <c r="A10" s="5" t="s">
        <v>12</v>
      </c>
      <c r="B10" s="5" t="s">
        <v>19</v>
      </c>
      <c r="C10" s="5" t="s">
        <v>14</v>
      </c>
      <c r="D10" s="4" t="s">
        <v>21</v>
      </c>
      <c r="E10" s="6">
        <v>39475676</v>
      </c>
      <c r="F10" s="6">
        <v>0</v>
      </c>
      <c r="G10" s="6">
        <v>0</v>
      </c>
      <c r="H10" s="22">
        <f t="shared" si="0"/>
        <v>39475676</v>
      </c>
      <c r="I10" s="6">
        <v>30334074.250333</v>
      </c>
      <c r="J10" s="7">
        <v>0.768424440669059</v>
      </c>
    </row>
    <row r="11" spans="1:10" ht="12.75" customHeight="1">
      <c r="A11" s="5" t="s">
        <v>12</v>
      </c>
      <c r="B11" s="5" t="s">
        <v>19</v>
      </c>
      <c r="C11" s="5" t="s">
        <v>19</v>
      </c>
      <c r="D11" s="4" t="s">
        <v>22</v>
      </c>
      <c r="E11" s="6">
        <v>2125000</v>
      </c>
      <c r="F11" s="6">
        <v>0</v>
      </c>
      <c r="G11" s="6">
        <v>0</v>
      </c>
      <c r="H11" s="22">
        <f t="shared" si="0"/>
        <v>2125000</v>
      </c>
      <c r="I11" s="6">
        <v>0</v>
      </c>
      <c r="J11" s="7">
        <v>0</v>
      </c>
    </row>
    <row r="12" spans="1:10" ht="12.75" customHeight="1">
      <c r="A12" s="5" t="s">
        <v>12</v>
      </c>
      <c r="B12" s="5" t="s">
        <v>19</v>
      </c>
      <c r="C12" s="5" t="s">
        <v>17</v>
      </c>
      <c r="D12" s="4" t="s">
        <v>23</v>
      </c>
      <c r="E12" s="6">
        <v>30527280</v>
      </c>
      <c r="F12" s="6">
        <v>0</v>
      </c>
      <c r="G12" s="6">
        <v>0</v>
      </c>
      <c r="H12" s="22">
        <f t="shared" si="0"/>
        <v>30527280</v>
      </c>
      <c r="I12" s="6">
        <v>11811150</v>
      </c>
      <c r="J12" s="7">
        <v>0.386904761904761</v>
      </c>
    </row>
    <row r="13" spans="1:10" s="17" customFormat="1" ht="12.75" customHeight="1">
      <c r="A13" s="18" t="s">
        <v>12</v>
      </c>
      <c r="B13" s="18" t="s">
        <v>24</v>
      </c>
      <c r="C13" s="18"/>
      <c r="D13" s="19" t="s">
        <v>25</v>
      </c>
      <c r="E13" s="20">
        <v>1138499304</v>
      </c>
      <c r="F13" s="20">
        <v>-10579575</v>
      </c>
      <c r="G13" s="20">
        <v>-85172250.7</v>
      </c>
      <c r="H13" s="15">
        <f t="shared" si="0"/>
        <v>1042747478.3</v>
      </c>
      <c r="I13" s="20">
        <v>905465983.235121</v>
      </c>
      <c r="J13" s="21">
        <v>0.868346365805947</v>
      </c>
    </row>
    <row r="14" spans="1:10" ht="12.75" customHeight="1">
      <c r="A14" s="5" t="s">
        <v>12</v>
      </c>
      <c r="B14" s="5" t="s">
        <v>24</v>
      </c>
      <c r="C14" s="5" t="s">
        <v>14</v>
      </c>
      <c r="D14" s="4" t="s">
        <v>26</v>
      </c>
      <c r="E14" s="6">
        <v>356402086</v>
      </c>
      <c r="F14" s="6">
        <v>0</v>
      </c>
      <c r="G14" s="6">
        <v>-26502136.31</v>
      </c>
      <c r="H14" s="22">
        <f t="shared" si="0"/>
        <v>329899949.69</v>
      </c>
      <c r="I14" s="6">
        <v>281319475.962803</v>
      </c>
      <c r="J14" s="7">
        <v>0.852741797102888</v>
      </c>
    </row>
    <row r="15" spans="1:10" ht="12.75" customHeight="1">
      <c r="A15" s="5" t="s">
        <v>12</v>
      </c>
      <c r="B15" s="5" t="s">
        <v>24</v>
      </c>
      <c r="C15" s="5" t="s">
        <v>19</v>
      </c>
      <c r="D15" s="4" t="s">
        <v>27</v>
      </c>
      <c r="E15" s="6">
        <v>325717424</v>
      </c>
      <c r="F15" s="6">
        <v>-1900000</v>
      </c>
      <c r="G15" s="6">
        <v>-29519483.6</v>
      </c>
      <c r="H15" s="22">
        <f t="shared" si="0"/>
        <v>294297940.4</v>
      </c>
      <c r="I15" s="6">
        <v>254571951.730177</v>
      </c>
      <c r="J15" s="7">
        <v>0.865014384348634</v>
      </c>
    </row>
    <row r="16" spans="1:10" ht="12.75" customHeight="1">
      <c r="A16" s="5" t="s">
        <v>12</v>
      </c>
      <c r="B16" s="5" t="s">
        <v>24</v>
      </c>
      <c r="C16" s="5" t="s">
        <v>24</v>
      </c>
      <c r="D16" s="4" t="s">
        <v>28</v>
      </c>
      <c r="E16" s="6">
        <v>160469510</v>
      </c>
      <c r="F16" s="6">
        <v>-6</v>
      </c>
      <c r="G16" s="6">
        <v>-12756816.69</v>
      </c>
      <c r="H16" s="22">
        <f t="shared" si="0"/>
        <v>147712687.31</v>
      </c>
      <c r="I16" s="6">
        <v>129380935.78</v>
      </c>
      <c r="J16" s="7">
        <v>0.875895890435411</v>
      </c>
    </row>
    <row r="17" spans="1:10" ht="12.75" customHeight="1">
      <c r="A17" s="5" t="s">
        <v>12</v>
      </c>
      <c r="B17" s="5" t="s">
        <v>24</v>
      </c>
      <c r="C17" s="5" t="s">
        <v>29</v>
      </c>
      <c r="D17" s="4" t="s">
        <v>30</v>
      </c>
      <c r="E17" s="6">
        <v>138400119</v>
      </c>
      <c r="F17" s="6">
        <v>-8679569</v>
      </c>
      <c r="G17" s="6">
        <v>-6932541.3</v>
      </c>
      <c r="H17" s="22">
        <f t="shared" si="0"/>
        <v>122788008.7</v>
      </c>
      <c r="I17" s="6">
        <v>118393786.69</v>
      </c>
      <c r="J17" s="7">
        <v>0.964212938571745</v>
      </c>
    </row>
    <row r="18" spans="1:10" ht="12.75" customHeight="1">
      <c r="A18" s="5" t="s">
        <v>12</v>
      </c>
      <c r="B18" s="5" t="s">
        <v>24</v>
      </c>
      <c r="C18" s="5" t="s">
        <v>31</v>
      </c>
      <c r="D18" s="4" t="s">
        <v>32</v>
      </c>
      <c r="E18" s="6">
        <v>157510165</v>
      </c>
      <c r="F18" s="6">
        <v>0</v>
      </c>
      <c r="G18" s="6">
        <v>-9461272.8</v>
      </c>
      <c r="H18" s="22">
        <f t="shared" si="0"/>
        <v>148048892.2</v>
      </c>
      <c r="I18" s="6">
        <v>121799833.072141</v>
      </c>
      <c r="J18" s="7">
        <v>0.822700063892413</v>
      </c>
    </row>
    <row r="19" spans="1:10" s="17" customFormat="1" ht="12.75" customHeight="1">
      <c r="A19" s="18" t="s">
        <v>12</v>
      </c>
      <c r="B19" s="18" t="s">
        <v>29</v>
      </c>
      <c r="C19" s="18"/>
      <c r="D19" s="19" t="s">
        <v>33</v>
      </c>
      <c r="E19" s="20">
        <v>322543714</v>
      </c>
      <c r="F19" s="20">
        <v>3</v>
      </c>
      <c r="G19" s="20">
        <v>-25553307.27</v>
      </c>
      <c r="H19" s="15">
        <f t="shared" si="0"/>
        <v>296990409.73</v>
      </c>
      <c r="I19" s="20">
        <v>265363982.56</v>
      </c>
      <c r="J19" s="21">
        <v>0.893510274628893</v>
      </c>
    </row>
    <row r="20" spans="1:10" ht="12.75" customHeight="1">
      <c r="A20" s="5" t="s">
        <v>12</v>
      </c>
      <c r="B20" s="5" t="s">
        <v>29</v>
      </c>
      <c r="C20" s="5" t="s">
        <v>14</v>
      </c>
      <c r="D20" s="4" t="s">
        <v>34</v>
      </c>
      <c r="E20" s="6">
        <v>178121155</v>
      </c>
      <c r="F20" s="6">
        <v>-1</v>
      </c>
      <c r="G20" s="6">
        <v>-14111528.01</v>
      </c>
      <c r="H20" s="22">
        <f t="shared" si="0"/>
        <v>164009625.99</v>
      </c>
      <c r="I20" s="6">
        <v>149197410.51</v>
      </c>
      <c r="J20" s="7">
        <v>0.909686913858927</v>
      </c>
    </row>
    <row r="21" spans="1:10" ht="12.75" customHeight="1">
      <c r="A21" s="5" t="s">
        <v>12</v>
      </c>
      <c r="B21" s="5" t="s">
        <v>29</v>
      </c>
      <c r="C21" s="5" t="s">
        <v>19</v>
      </c>
      <c r="D21" s="4" t="s">
        <v>35</v>
      </c>
      <c r="E21" s="6">
        <v>9628171</v>
      </c>
      <c r="F21" s="6">
        <v>1</v>
      </c>
      <c r="G21" s="6">
        <v>-762785.35</v>
      </c>
      <c r="H21" s="22">
        <f t="shared" si="0"/>
        <v>8865386.65</v>
      </c>
      <c r="I21" s="6">
        <v>7762366.74</v>
      </c>
      <c r="J21" s="7">
        <v>0.875581296840561</v>
      </c>
    </row>
    <row r="22" spans="1:10" ht="12.75" customHeight="1">
      <c r="A22" s="5" t="s">
        <v>12</v>
      </c>
      <c r="B22" s="5" t="s">
        <v>29</v>
      </c>
      <c r="C22" s="5" t="s">
        <v>24</v>
      </c>
      <c r="D22" s="4" t="s">
        <v>36</v>
      </c>
      <c r="E22" s="6">
        <v>28884511</v>
      </c>
      <c r="F22" s="6">
        <v>2</v>
      </c>
      <c r="G22" s="6">
        <v>-2288356.05</v>
      </c>
      <c r="H22" s="22">
        <f t="shared" si="0"/>
        <v>26596156.95</v>
      </c>
      <c r="I22" s="6">
        <v>23229473.28</v>
      </c>
      <c r="J22" s="7">
        <v>0.87341465624792</v>
      </c>
    </row>
    <row r="23" spans="1:10" ht="12.75" customHeight="1">
      <c r="A23" s="5" t="s">
        <v>12</v>
      </c>
      <c r="B23" s="5" t="s">
        <v>29</v>
      </c>
      <c r="C23" s="5" t="s">
        <v>29</v>
      </c>
      <c r="D23" s="4" t="s">
        <v>37</v>
      </c>
      <c r="E23" s="6">
        <v>96281706</v>
      </c>
      <c r="F23" s="6">
        <v>0</v>
      </c>
      <c r="G23" s="6">
        <v>-7627852.51</v>
      </c>
      <c r="H23" s="22">
        <f t="shared" si="0"/>
        <v>88653853.49</v>
      </c>
      <c r="I23" s="6">
        <v>77431573.46</v>
      </c>
      <c r="J23" s="7">
        <v>0.873414639203857</v>
      </c>
    </row>
    <row r="24" spans="1:10" ht="12.75" customHeight="1">
      <c r="A24" s="5" t="s">
        <v>12</v>
      </c>
      <c r="B24" s="5" t="s">
        <v>29</v>
      </c>
      <c r="C24" s="5" t="s">
        <v>17</v>
      </c>
      <c r="D24" s="4" t="s">
        <v>38</v>
      </c>
      <c r="E24" s="6">
        <v>9628171</v>
      </c>
      <c r="F24" s="6">
        <v>1</v>
      </c>
      <c r="G24" s="6">
        <v>-762785.35</v>
      </c>
      <c r="H24" s="22">
        <f t="shared" si="0"/>
        <v>8865386.65</v>
      </c>
      <c r="I24" s="6">
        <v>7743158.57</v>
      </c>
      <c r="J24" s="7">
        <v>0.873414649094859</v>
      </c>
    </row>
    <row r="25" spans="1:10" s="17" customFormat="1" ht="12.75" customHeight="1">
      <c r="A25" s="18" t="s">
        <v>12</v>
      </c>
      <c r="B25" s="18" t="s">
        <v>17</v>
      </c>
      <c r="C25" s="18"/>
      <c r="D25" s="19" t="s">
        <v>39</v>
      </c>
      <c r="E25" s="20">
        <v>205980931</v>
      </c>
      <c r="F25" s="20">
        <v>2</v>
      </c>
      <c r="G25" s="20">
        <v>-14614965.69</v>
      </c>
      <c r="H25" s="15">
        <f t="shared" si="0"/>
        <v>191365967.31</v>
      </c>
      <c r="I25" s="20">
        <v>156500263.62</v>
      </c>
      <c r="J25" s="21">
        <v>0.817806142962087</v>
      </c>
    </row>
    <row r="26" spans="1:10" ht="12.75" customHeight="1">
      <c r="A26" s="5" t="s">
        <v>12</v>
      </c>
      <c r="B26" s="5" t="s">
        <v>17</v>
      </c>
      <c r="C26" s="5" t="s">
        <v>14</v>
      </c>
      <c r="D26" s="4" t="s">
        <v>40</v>
      </c>
      <c r="E26" s="6">
        <v>97822214</v>
      </c>
      <c r="F26" s="6">
        <v>0</v>
      </c>
      <c r="G26" s="6">
        <v>-7749898.53</v>
      </c>
      <c r="H26" s="22">
        <f t="shared" si="0"/>
        <v>90072315.47</v>
      </c>
      <c r="I26" s="6">
        <v>72048882.18</v>
      </c>
      <c r="J26" s="7">
        <v>0.799900411175695</v>
      </c>
    </row>
    <row r="27" spans="1:10" ht="12.75" customHeight="1">
      <c r="A27" s="5" t="s">
        <v>12</v>
      </c>
      <c r="B27" s="5" t="s">
        <v>17</v>
      </c>
      <c r="C27" s="5" t="s">
        <v>19</v>
      </c>
      <c r="D27" s="4" t="s">
        <v>41</v>
      </c>
      <c r="E27" s="6">
        <v>28884512</v>
      </c>
      <c r="F27" s="6">
        <v>2</v>
      </c>
      <c r="G27" s="6">
        <v>-2288355.05</v>
      </c>
      <c r="H27" s="22">
        <f t="shared" si="0"/>
        <v>26596158.95</v>
      </c>
      <c r="I27" s="6">
        <v>23229473.28</v>
      </c>
      <c r="J27" s="7">
        <v>0.873414590568161</v>
      </c>
    </row>
    <row r="28" spans="1:10" ht="12.75" customHeight="1">
      <c r="A28" s="5" t="s">
        <v>12</v>
      </c>
      <c r="B28" s="5" t="s">
        <v>17</v>
      </c>
      <c r="C28" s="5" t="s">
        <v>24</v>
      </c>
      <c r="D28" s="4" t="s">
        <v>42</v>
      </c>
      <c r="E28" s="6">
        <v>57769023</v>
      </c>
      <c r="F28" s="6">
        <v>0</v>
      </c>
      <c r="G28" s="6">
        <v>-4576712.11</v>
      </c>
      <c r="H28" s="22">
        <f t="shared" si="0"/>
        <v>53192310.89</v>
      </c>
      <c r="I28" s="6">
        <v>46458945.6</v>
      </c>
      <c r="J28" s="7">
        <v>0.873414687624224</v>
      </c>
    </row>
    <row r="29" spans="1:10" ht="12.75" customHeight="1">
      <c r="A29" s="5" t="s">
        <v>12</v>
      </c>
      <c r="B29" s="5" t="s">
        <v>17</v>
      </c>
      <c r="C29" s="5" t="s">
        <v>17</v>
      </c>
      <c r="D29" s="4" t="s">
        <v>43</v>
      </c>
      <c r="E29" s="6">
        <v>21505182</v>
      </c>
      <c r="F29" s="6">
        <v>0</v>
      </c>
      <c r="G29" s="6">
        <v>0</v>
      </c>
      <c r="H29" s="22">
        <f t="shared" si="0"/>
        <v>21505182</v>
      </c>
      <c r="I29" s="6">
        <v>14762962.56</v>
      </c>
      <c r="J29" s="7">
        <v>0.686483962795571</v>
      </c>
    </row>
    <row r="30" spans="5:9" ht="12.75" customHeight="1" hidden="1">
      <c r="E30" s="23">
        <v>957048238</v>
      </c>
      <c r="F30" s="23">
        <v>5602058.1</v>
      </c>
      <c r="G30" s="23">
        <v>-49693706.92</v>
      </c>
      <c r="H30" s="22">
        <f t="shared" si="0"/>
        <v>912956589.1800001</v>
      </c>
      <c r="I30" s="23">
        <v>780190351.0811</v>
      </c>
    </row>
    <row r="31" spans="1:10" s="17" customFormat="1" ht="12.75" customHeight="1">
      <c r="A31" s="18" t="s">
        <v>44</v>
      </c>
      <c r="B31" s="18"/>
      <c r="C31" s="18"/>
      <c r="D31" s="19" t="s">
        <v>45</v>
      </c>
      <c r="E31" s="20">
        <v>957048238</v>
      </c>
      <c r="F31" s="20">
        <v>5602058.1</v>
      </c>
      <c r="G31" s="20">
        <v>-49693706.92</v>
      </c>
      <c r="H31" s="15">
        <f t="shared" si="0"/>
        <v>912956589.1800001</v>
      </c>
      <c r="I31" s="20">
        <v>780190351.0811</v>
      </c>
      <c r="J31" s="21">
        <v>0.854575519063674</v>
      </c>
    </row>
    <row r="32" spans="1:10" s="17" customFormat="1" ht="12.75" customHeight="1">
      <c r="A32" s="18" t="s">
        <v>44</v>
      </c>
      <c r="B32" s="18" t="s">
        <v>14</v>
      </c>
      <c r="C32" s="18"/>
      <c r="D32" s="19" t="s">
        <v>46</v>
      </c>
      <c r="E32" s="20">
        <v>9425000</v>
      </c>
      <c r="F32" s="20">
        <v>-151314</v>
      </c>
      <c r="G32" s="20">
        <v>-325000</v>
      </c>
      <c r="H32" s="15">
        <f t="shared" si="0"/>
        <v>8948686</v>
      </c>
      <c r="I32" s="20">
        <v>8848685.28</v>
      </c>
      <c r="J32" s="21">
        <v>0.988825094544606</v>
      </c>
    </row>
    <row r="33" spans="1:10" ht="12.75" customHeight="1">
      <c r="A33" s="5" t="s">
        <v>44</v>
      </c>
      <c r="B33" s="5" t="s">
        <v>14</v>
      </c>
      <c r="C33" s="5" t="s">
        <v>14</v>
      </c>
      <c r="D33" s="4" t="s">
        <v>47</v>
      </c>
      <c r="E33" s="6">
        <v>9000000</v>
      </c>
      <c r="F33" s="6">
        <v>-626314</v>
      </c>
      <c r="G33" s="6">
        <v>0</v>
      </c>
      <c r="H33" s="22">
        <f t="shared" si="0"/>
        <v>8373686</v>
      </c>
      <c r="I33" s="6">
        <v>8373685.28</v>
      </c>
      <c r="J33" s="7">
        <v>0.99999991401636</v>
      </c>
    </row>
    <row r="34" spans="1:10" ht="12.75" customHeight="1">
      <c r="A34" s="5" t="s">
        <v>44</v>
      </c>
      <c r="B34" s="5" t="s">
        <v>14</v>
      </c>
      <c r="C34" s="5" t="s">
        <v>19</v>
      </c>
      <c r="D34" s="4" t="s">
        <v>48</v>
      </c>
      <c r="E34" s="6">
        <v>425000</v>
      </c>
      <c r="F34" s="6">
        <v>0</v>
      </c>
      <c r="G34" s="6">
        <v>-325000</v>
      </c>
      <c r="H34" s="22">
        <f t="shared" si="0"/>
        <v>100000</v>
      </c>
      <c r="I34" s="6">
        <v>0</v>
      </c>
      <c r="J34" s="7">
        <v>0</v>
      </c>
    </row>
    <row r="35" spans="1:10" ht="12.75" customHeight="1">
      <c r="A35" s="5" t="s">
        <v>44</v>
      </c>
      <c r="B35" s="5" t="s">
        <v>14</v>
      </c>
      <c r="C35" s="5" t="s">
        <v>29</v>
      </c>
      <c r="D35" s="4" t="s">
        <v>49</v>
      </c>
      <c r="E35" s="6">
        <v>0</v>
      </c>
      <c r="F35" s="6">
        <v>475000</v>
      </c>
      <c r="G35" s="6">
        <v>0</v>
      </c>
      <c r="H35" s="22">
        <f t="shared" si="0"/>
        <v>475000</v>
      </c>
      <c r="I35" s="6">
        <v>475000</v>
      </c>
      <c r="J35" s="7">
        <v>1</v>
      </c>
    </row>
    <row r="36" spans="1:10" s="17" customFormat="1" ht="12.75" customHeight="1">
      <c r="A36" s="18" t="s">
        <v>44</v>
      </c>
      <c r="B36" s="18" t="s">
        <v>19</v>
      </c>
      <c r="C36" s="18"/>
      <c r="D36" s="19" t="s">
        <v>50</v>
      </c>
      <c r="E36" s="20">
        <v>124431000</v>
      </c>
      <c r="F36" s="20">
        <v>2500000</v>
      </c>
      <c r="G36" s="20">
        <v>0</v>
      </c>
      <c r="H36" s="22">
        <f t="shared" si="0"/>
        <v>126931000</v>
      </c>
      <c r="I36" s="20">
        <v>102735700.24</v>
      </c>
      <c r="J36" s="21">
        <v>0.809382264694991</v>
      </c>
    </row>
    <row r="37" spans="1:10" ht="12.75" customHeight="1">
      <c r="A37" s="5" t="s">
        <v>44</v>
      </c>
      <c r="B37" s="5" t="s">
        <v>19</v>
      </c>
      <c r="C37" s="5" t="s">
        <v>14</v>
      </c>
      <c r="D37" s="4" t="s">
        <v>51</v>
      </c>
      <c r="E37" s="6">
        <v>12900000</v>
      </c>
      <c r="F37" s="6">
        <v>6000000</v>
      </c>
      <c r="G37" s="6">
        <v>0</v>
      </c>
      <c r="H37" s="22">
        <f aca="true" t="shared" si="1" ref="H37:H68">SUM(E37:G37)</f>
        <v>18900000</v>
      </c>
      <c r="I37" s="6">
        <v>14797280.7</v>
      </c>
      <c r="J37" s="7">
        <v>0.782924904761904</v>
      </c>
    </row>
    <row r="38" spans="1:10" ht="12.75" customHeight="1">
      <c r="A38" s="5" t="s">
        <v>44</v>
      </c>
      <c r="B38" s="5" t="s">
        <v>19</v>
      </c>
      <c r="C38" s="5" t="s">
        <v>19</v>
      </c>
      <c r="D38" s="4" t="s">
        <v>52</v>
      </c>
      <c r="E38" s="6">
        <v>72450000</v>
      </c>
      <c r="F38" s="6">
        <v>-7500000</v>
      </c>
      <c r="G38" s="6">
        <v>0</v>
      </c>
      <c r="H38" s="22">
        <f t="shared" si="1"/>
        <v>64950000</v>
      </c>
      <c r="I38" s="6">
        <v>56586321.22</v>
      </c>
      <c r="J38" s="7">
        <v>0.87122896412625</v>
      </c>
    </row>
    <row r="39" spans="1:10" ht="12.75" customHeight="1">
      <c r="A39" s="5" t="s">
        <v>44</v>
      </c>
      <c r="B39" s="5" t="s">
        <v>19</v>
      </c>
      <c r="C39" s="5" t="s">
        <v>24</v>
      </c>
      <c r="D39" s="4" t="s">
        <v>53</v>
      </c>
      <c r="E39" s="6">
        <v>171000</v>
      </c>
      <c r="F39" s="6">
        <v>0</v>
      </c>
      <c r="G39" s="6">
        <v>0</v>
      </c>
      <c r="H39" s="22">
        <f t="shared" si="1"/>
        <v>171000</v>
      </c>
      <c r="I39" s="6">
        <v>87828.33</v>
      </c>
      <c r="J39" s="7">
        <v>0.51361596491228</v>
      </c>
    </row>
    <row r="40" spans="1:10" ht="12.75" customHeight="1">
      <c r="A40" s="5" t="s">
        <v>44</v>
      </c>
      <c r="B40" s="5" t="s">
        <v>19</v>
      </c>
      <c r="C40" s="5" t="s">
        <v>29</v>
      </c>
      <c r="D40" s="4" t="s">
        <v>54</v>
      </c>
      <c r="E40" s="6">
        <v>36200000</v>
      </c>
      <c r="F40" s="6">
        <v>4000000</v>
      </c>
      <c r="G40" s="6">
        <v>0</v>
      </c>
      <c r="H40" s="22">
        <f t="shared" si="1"/>
        <v>40200000</v>
      </c>
      <c r="I40" s="6">
        <v>30338617.44</v>
      </c>
      <c r="J40" s="7">
        <v>0.754691976119402</v>
      </c>
    </row>
    <row r="41" spans="1:10" ht="12.75" customHeight="1">
      <c r="A41" s="5" t="s">
        <v>44</v>
      </c>
      <c r="B41" s="5" t="s">
        <v>19</v>
      </c>
      <c r="C41" s="5" t="s">
        <v>31</v>
      </c>
      <c r="D41" s="4" t="s">
        <v>55</v>
      </c>
      <c r="E41" s="6">
        <v>2710000</v>
      </c>
      <c r="F41" s="6">
        <v>0</v>
      </c>
      <c r="G41" s="6">
        <v>0</v>
      </c>
      <c r="H41" s="22">
        <f t="shared" si="1"/>
        <v>2710000</v>
      </c>
      <c r="I41" s="6">
        <v>925652.55</v>
      </c>
      <c r="J41" s="7">
        <v>0.341569206642066</v>
      </c>
    </row>
    <row r="42" spans="1:10" s="17" customFormat="1" ht="12.75" customHeight="1">
      <c r="A42" s="18" t="s">
        <v>44</v>
      </c>
      <c r="B42" s="18" t="s">
        <v>24</v>
      </c>
      <c r="C42" s="18"/>
      <c r="D42" s="19" t="s">
        <v>56</v>
      </c>
      <c r="E42" s="20">
        <v>19128500</v>
      </c>
      <c r="F42" s="20">
        <v>3932834.05</v>
      </c>
      <c r="G42" s="20">
        <v>-1405000</v>
      </c>
      <c r="H42" s="15">
        <f t="shared" si="1"/>
        <v>21656334.05</v>
      </c>
      <c r="I42" s="20">
        <v>18032646.4212</v>
      </c>
      <c r="J42" s="21">
        <v>0.832673082136909</v>
      </c>
    </row>
    <row r="43" spans="1:10" ht="12.75" customHeight="1">
      <c r="A43" s="5" t="s">
        <v>44</v>
      </c>
      <c r="B43" s="5" t="s">
        <v>24</v>
      </c>
      <c r="C43" s="5" t="s">
        <v>14</v>
      </c>
      <c r="D43" s="4" t="s">
        <v>57</v>
      </c>
      <c r="E43" s="6">
        <v>7630000</v>
      </c>
      <c r="F43" s="6">
        <v>2800000</v>
      </c>
      <c r="G43" s="6">
        <v>0</v>
      </c>
      <c r="H43" s="22">
        <f t="shared" si="1"/>
        <v>10430000</v>
      </c>
      <c r="I43" s="6">
        <v>8636691.45</v>
      </c>
      <c r="J43" s="7">
        <v>0.828062459252157</v>
      </c>
    </row>
    <row r="44" spans="1:10" ht="12.75" customHeight="1">
      <c r="A44" s="5" t="s">
        <v>44</v>
      </c>
      <c r="B44" s="5" t="s">
        <v>24</v>
      </c>
      <c r="C44" s="5" t="s">
        <v>19</v>
      </c>
      <c r="D44" s="4" t="s">
        <v>58</v>
      </c>
      <c r="E44" s="6">
        <v>1995000</v>
      </c>
      <c r="F44" s="6">
        <v>100000</v>
      </c>
      <c r="G44" s="6">
        <v>-900000</v>
      </c>
      <c r="H44" s="22">
        <f t="shared" si="1"/>
        <v>1195000</v>
      </c>
      <c r="I44" s="6">
        <v>1175000</v>
      </c>
      <c r="J44" s="7">
        <v>0.983263598326359</v>
      </c>
    </row>
    <row r="45" spans="1:10" ht="12.75" customHeight="1">
      <c r="A45" s="5" t="s">
        <v>44</v>
      </c>
      <c r="B45" s="5" t="s">
        <v>24</v>
      </c>
      <c r="C45" s="5" t="s">
        <v>24</v>
      </c>
      <c r="D45" s="4" t="s">
        <v>59</v>
      </c>
      <c r="E45" s="6">
        <v>3798500</v>
      </c>
      <c r="F45" s="6">
        <v>139626.05</v>
      </c>
      <c r="G45" s="6">
        <v>-300000</v>
      </c>
      <c r="H45" s="22">
        <f t="shared" si="1"/>
        <v>3638126.05</v>
      </c>
      <c r="I45" s="6">
        <v>3597383</v>
      </c>
      <c r="J45" s="7">
        <v>0.988801088956222</v>
      </c>
    </row>
    <row r="46" spans="1:10" ht="12.75" customHeight="1">
      <c r="A46" s="5" t="s">
        <v>44</v>
      </c>
      <c r="B46" s="5" t="s">
        <v>24</v>
      </c>
      <c r="C46" s="5" t="s">
        <v>29</v>
      </c>
      <c r="D46" s="4" t="s">
        <v>60</v>
      </c>
      <c r="E46" s="6">
        <v>550000</v>
      </c>
      <c r="F46" s="6">
        <v>625000</v>
      </c>
      <c r="G46" s="6">
        <v>-155000</v>
      </c>
      <c r="H46" s="22">
        <f t="shared" si="1"/>
        <v>1020000</v>
      </c>
      <c r="I46" s="6">
        <v>798306.2712</v>
      </c>
      <c r="J46" s="7">
        <v>0.782653207058823</v>
      </c>
    </row>
    <row r="47" spans="1:10" ht="12.75" customHeight="1">
      <c r="A47" s="5" t="s">
        <v>44</v>
      </c>
      <c r="B47" s="5" t="s">
        <v>24</v>
      </c>
      <c r="C47" s="5" t="s">
        <v>17</v>
      </c>
      <c r="D47" s="4" t="s">
        <v>61</v>
      </c>
      <c r="E47" s="6">
        <v>1350000</v>
      </c>
      <c r="F47" s="6">
        <v>700000</v>
      </c>
      <c r="G47" s="6">
        <v>-50000</v>
      </c>
      <c r="H47" s="22">
        <f t="shared" si="1"/>
        <v>2000000</v>
      </c>
      <c r="I47" s="6">
        <v>1779000</v>
      </c>
      <c r="J47" s="7">
        <v>0.8895</v>
      </c>
    </row>
    <row r="48" spans="1:10" ht="12.75" customHeight="1">
      <c r="A48" s="5" t="s">
        <v>44</v>
      </c>
      <c r="B48" s="5" t="s">
        <v>24</v>
      </c>
      <c r="C48" s="5" t="s">
        <v>62</v>
      </c>
      <c r="D48" s="4" t="s">
        <v>63</v>
      </c>
      <c r="E48" s="6">
        <v>3500000</v>
      </c>
      <c r="F48" s="6">
        <v>-411792</v>
      </c>
      <c r="G48" s="6">
        <v>0</v>
      </c>
      <c r="H48" s="22">
        <f t="shared" si="1"/>
        <v>3088208</v>
      </c>
      <c r="I48" s="6">
        <v>1905447.28</v>
      </c>
      <c r="J48" s="7">
        <v>0.617007429551377</v>
      </c>
    </row>
    <row r="49" spans="1:10" ht="12.75" customHeight="1">
      <c r="A49" s="5" t="s">
        <v>44</v>
      </c>
      <c r="B49" s="5" t="s">
        <v>24</v>
      </c>
      <c r="C49" s="5" t="s">
        <v>64</v>
      </c>
      <c r="D49" s="4" t="s">
        <v>65</v>
      </c>
      <c r="E49" s="6">
        <v>305000</v>
      </c>
      <c r="F49" s="6">
        <v>-20000</v>
      </c>
      <c r="G49" s="6">
        <v>0</v>
      </c>
      <c r="H49" s="22">
        <f t="shared" si="1"/>
        <v>285000</v>
      </c>
      <c r="I49" s="6">
        <v>140818.42</v>
      </c>
      <c r="J49" s="7">
        <v>0.494099719298245</v>
      </c>
    </row>
    <row r="50" spans="1:10" s="17" customFormat="1" ht="12.75" customHeight="1">
      <c r="A50" s="18" t="s">
        <v>44</v>
      </c>
      <c r="B50" s="18" t="s">
        <v>29</v>
      </c>
      <c r="C50" s="18"/>
      <c r="D50" s="19" t="s">
        <v>66</v>
      </c>
      <c r="E50" s="20">
        <v>507899427</v>
      </c>
      <c r="F50" s="20">
        <v>626840.36</v>
      </c>
      <c r="G50" s="20">
        <v>-9131991.92</v>
      </c>
      <c r="H50" s="15">
        <f t="shared" si="1"/>
        <v>499394275.44</v>
      </c>
      <c r="I50" s="20">
        <v>429063976.54</v>
      </c>
      <c r="J50" s="21">
        <v>0.859168792357432</v>
      </c>
    </row>
    <row r="51" spans="1:10" ht="12.75" customHeight="1">
      <c r="A51" s="5" t="s">
        <v>44</v>
      </c>
      <c r="B51" s="5" t="s">
        <v>29</v>
      </c>
      <c r="C51" s="5" t="s">
        <v>24</v>
      </c>
      <c r="D51" s="4" t="s">
        <v>67</v>
      </c>
      <c r="E51" s="6">
        <v>3000000</v>
      </c>
      <c r="F51" s="6">
        <v>14700000</v>
      </c>
      <c r="G51" s="6">
        <v>0</v>
      </c>
      <c r="H51" s="22">
        <f t="shared" si="1"/>
        <v>17700000</v>
      </c>
      <c r="I51" s="6">
        <v>12405075</v>
      </c>
      <c r="J51" s="7">
        <v>0.700851694915254</v>
      </c>
    </row>
    <row r="52" spans="1:10" ht="12.75" customHeight="1">
      <c r="A52" s="5" t="s">
        <v>44</v>
      </c>
      <c r="B52" s="5" t="s">
        <v>29</v>
      </c>
      <c r="C52" s="5" t="s">
        <v>17</v>
      </c>
      <c r="D52" s="4" t="s">
        <v>68</v>
      </c>
      <c r="E52" s="6">
        <v>7177640</v>
      </c>
      <c r="F52" s="6">
        <v>0</v>
      </c>
      <c r="G52" s="6">
        <v>-7177640</v>
      </c>
      <c r="H52" s="22">
        <f t="shared" si="1"/>
        <v>0</v>
      </c>
      <c r="I52" s="6">
        <v>0</v>
      </c>
      <c r="J52" s="7">
        <v>0</v>
      </c>
    </row>
    <row r="53" spans="1:10" ht="12.75" customHeight="1">
      <c r="A53" s="5" t="s">
        <v>44</v>
      </c>
      <c r="B53" s="5" t="s">
        <v>29</v>
      </c>
      <c r="C53" s="5" t="s">
        <v>62</v>
      </c>
      <c r="D53" s="4" t="s">
        <v>69</v>
      </c>
      <c r="E53" s="6">
        <v>290964433</v>
      </c>
      <c r="F53" s="6">
        <v>4317333.2</v>
      </c>
      <c r="G53" s="6">
        <v>-791686.72</v>
      </c>
      <c r="H53" s="22">
        <f t="shared" si="1"/>
        <v>294490079.47999996</v>
      </c>
      <c r="I53" s="6">
        <v>281215277.06</v>
      </c>
      <c r="J53" s="7">
        <v>0.954922751749599</v>
      </c>
    </row>
    <row r="54" spans="1:10" ht="12.75" customHeight="1">
      <c r="A54" s="5" t="s">
        <v>44</v>
      </c>
      <c r="B54" s="5" t="s">
        <v>29</v>
      </c>
      <c r="C54" s="5" t="s">
        <v>31</v>
      </c>
      <c r="D54" s="4" t="s">
        <v>70</v>
      </c>
      <c r="E54" s="6">
        <v>206757354</v>
      </c>
      <c r="F54" s="6">
        <v>-18390492.84</v>
      </c>
      <c r="G54" s="6">
        <v>-1162665.2</v>
      </c>
      <c r="H54" s="22">
        <f t="shared" si="1"/>
        <v>187204195.96</v>
      </c>
      <c r="I54" s="6">
        <v>135443624.48</v>
      </c>
      <c r="J54" s="7">
        <v>0.723507418118663</v>
      </c>
    </row>
    <row r="55" spans="1:10" s="17" customFormat="1" ht="12.75" customHeight="1">
      <c r="A55" s="18" t="s">
        <v>44</v>
      </c>
      <c r="B55" s="18" t="s">
        <v>17</v>
      </c>
      <c r="C55" s="18"/>
      <c r="D55" s="19" t="s">
        <v>71</v>
      </c>
      <c r="E55" s="20">
        <v>89394585</v>
      </c>
      <c r="F55" s="20">
        <v>16599</v>
      </c>
      <c r="G55" s="20">
        <v>-9693175.6</v>
      </c>
      <c r="H55" s="15">
        <f t="shared" si="1"/>
        <v>79718008.4</v>
      </c>
      <c r="I55" s="20">
        <v>72854431.1899</v>
      </c>
      <c r="J55" s="21">
        <v>0.913901797751133</v>
      </c>
    </row>
    <row r="56" spans="1:10" ht="12.75" customHeight="1">
      <c r="A56" s="5" t="s">
        <v>44</v>
      </c>
      <c r="B56" s="5" t="s">
        <v>17</v>
      </c>
      <c r="C56" s="5" t="s">
        <v>14</v>
      </c>
      <c r="D56" s="4" t="s">
        <v>72</v>
      </c>
      <c r="E56" s="6">
        <v>11355505</v>
      </c>
      <c r="F56" s="6">
        <v>-693335</v>
      </c>
      <c r="G56" s="6">
        <v>-1184210</v>
      </c>
      <c r="H56" s="22">
        <f t="shared" si="1"/>
        <v>9477960</v>
      </c>
      <c r="I56" s="6">
        <v>6478791</v>
      </c>
      <c r="J56" s="7">
        <v>0.683563868174164</v>
      </c>
    </row>
    <row r="57" spans="1:10" ht="12.75" customHeight="1">
      <c r="A57" s="5" t="s">
        <v>44</v>
      </c>
      <c r="B57" s="5" t="s">
        <v>17</v>
      </c>
      <c r="C57" s="5" t="s">
        <v>19</v>
      </c>
      <c r="D57" s="4" t="s">
        <v>73</v>
      </c>
      <c r="E57" s="6">
        <v>56439080</v>
      </c>
      <c r="F57" s="6">
        <v>2409934</v>
      </c>
      <c r="G57" s="6">
        <v>0</v>
      </c>
      <c r="H57" s="22">
        <f t="shared" si="1"/>
        <v>58849014</v>
      </c>
      <c r="I57" s="6">
        <v>55328420.71</v>
      </c>
      <c r="J57" s="7">
        <v>0.940175832172821</v>
      </c>
    </row>
    <row r="58" spans="1:10" ht="12.75" customHeight="1">
      <c r="A58" s="5" t="s">
        <v>44</v>
      </c>
      <c r="B58" s="5" t="s">
        <v>17</v>
      </c>
      <c r="C58" s="5" t="s">
        <v>24</v>
      </c>
      <c r="D58" s="4" t="s">
        <v>74</v>
      </c>
      <c r="E58" s="6">
        <v>9200000</v>
      </c>
      <c r="F58" s="6">
        <v>-2200000</v>
      </c>
      <c r="G58" s="6">
        <v>-3500000</v>
      </c>
      <c r="H58" s="22">
        <f t="shared" si="1"/>
        <v>3500000</v>
      </c>
      <c r="I58" s="6">
        <v>3249841.6779</v>
      </c>
      <c r="J58" s="7">
        <v>0.928526193685714</v>
      </c>
    </row>
    <row r="59" spans="1:10" ht="12.75" customHeight="1">
      <c r="A59" s="5" t="s">
        <v>44</v>
      </c>
      <c r="B59" s="5" t="s">
        <v>17</v>
      </c>
      <c r="C59" s="5" t="s">
        <v>29</v>
      </c>
      <c r="D59" s="4" t="s">
        <v>75</v>
      </c>
      <c r="E59" s="6">
        <v>12400000</v>
      </c>
      <c r="F59" s="6">
        <v>500000</v>
      </c>
      <c r="G59" s="6">
        <v>-5008965.6</v>
      </c>
      <c r="H59" s="22">
        <f t="shared" si="1"/>
        <v>7891034.4</v>
      </c>
      <c r="I59" s="6">
        <v>7797377.802</v>
      </c>
      <c r="J59" s="7">
        <v>0.988131264768025</v>
      </c>
    </row>
    <row r="60" spans="1:10" s="17" customFormat="1" ht="12.75" customHeight="1">
      <c r="A60" s="18" t="s">
        <v>44</v>
      </c>
      <c r="B60" s="18" t="s">
        <v>62</v>
      </c>
      <c r="C60" s="18"/>
      <c r="D60" s="19" t="s">
        <v>76</v>
      </c>
      <c r="E60" s="20">
        <v>67350000</v>
      </c>
      <c r="F60" s="20">
        <v>-10172600.2</v>
      </c>
      <c r="G60" s="20">
        <v>-13223895.4</v>
      </c>
      <c r="H60" s="15">
        <f t="shared" si="1"/>
        <v>43953504.4</v>
      </c>
      <c r="I60" s="20">
        <v>35842693</v>
      </c>
      <c r="J60" s="21">
        <v>0.81546837935407</v>
      </c>
    </row>
    <row r="61" spans="1:10" ht="12.75" customHeight="1">
      <c r="A61" s="5" t="s">
        <v>44</v>
      </c>
      <c r="B61" s="5" t="s">
        <v>62</v>
      </c>
      <c r="C61" s="5" t="s">
        <v>14</v>
      </c>
      <c r="D61" s="4" t="s">
        <v>77</v>
      </c>
      <c r="E61" s="6">
        <v>67350000</v>
      </c>
      <c r="F61" s="6">
        <v>-10172600.2</v>
      </c>
      <c r="G61" s="6">
        <v>-13223895.4</v>
      </c>
      <c r="H61" s="22">
        <f t="shared" si="1"/>
        <v>43953504.4</v>
      </c>
      <c r="I61" s="6">
        <v>35842693</v>
      </c>
      <c r="J61" s="7">
        <v>0.81546837935407</v>
      </c>
    </row>
    <row r="62" spans="1:10" s="17" customFormat="1" ht="12.75" customHeight="1">
      <c r="A62" s="18" t="s">
        <v>44</v>
      </c>
      <c r="B62" s="18" t="s">
        <v>64</v>
      </c>
      <c r="C62" s="18"/>
      <c r="D62" s="19" t="s">
        <v>78</v>
      </c>
      <c r="E62" s="20">
        <v>22800000</v>
      </c>
      <c r="F62" s="20">
        <v>-961720.11</v>
      </c>
      <c r="G62" s="20">
        <v>-5921248</v>
      </c>
      <c r="H62" s="15">
        <f t="shared" si="1"/>
        <v>15917031.89</v>
      </c>
      <c r="I62" s="20">
        <v>13413685.95</v>
      </c>
      <c r="J62" s="21">
        <v>0.84272532986676</v>
      </c>
    </row>
    <row r="63" spans="1:10" ht="12.75" customHeight="1">
      <c r="A63" s="5" t="s">
        <v>44</v>
      </c>
      <c r="B63" s="5" t="s">
        <v>64</v>
      </c>
      <c r="C63" s="5" t="s">
        <v>14</v>
      </c>
      <c r="D63" s="4" t="s">
        <v>79</v>
      </c>
      <c r="E63" s="6">
        <v>18450000</v>
      </c>
      <c r="F63" s="6">
        <v>-711720.11</v>
      </c>
      <c r="G63" s="6">
        <v>-5721248</v>
      </c>
      <c r="H63" s="22">
        <f t="shared" si="1"/>
        <v>12017031.89</v>
      </c>
      <c r="I63" s="6">
        <v>10048912.11</v>
      </c>
      <c r="J63" s="7">
        <v>0.836222471737153</v>
      </c>
    </row>
    <row r="64" spans="1:10" ht="12.75" customHeight="1">
      <c r="A64" s="5" t="s">
        <v>44</v>
      </c>
      <c r="B64" s="5" t="s">
        <v>64</v>
      </c>
      <c r="C64" s="5" t="s">
        <v>19</v>
      </c>
      <c r="D64" s="4" t="s">
        <v>80</v>
      </c>
      <c r="E64" s="6">
        <v>3726000</v>
      </c>
      <c r="F64" s="6">
        <v>-50000</v>
      </c>
      <c r="G64" s="6">
        <v>0</v>
      </c>
      <c r="H64" s="22">
        <f t="shared" si="1"/>
        <v>3676000</v>
      </c>
      <c r="I64" s="6">
        <v>3239033.84</v>
      </c>
      <c r="J64" s="7">
        <v>0.881129989118607</v>
      </c>
    </row>
    <row r="65" spans="1:10" ht="12.75" customHeight="1">
      <c r="A65" s="5" t="s">
        <v>44</v>
      </c>
      <c r="B65" s="5" t="s">
        <v>64</v>
      </c>
      <c r="C65" s="5" t="s">
        <v>24</v>
      </c>
      <c r="D65" s="4" t="s">
        <v>81</v>
      </c>
      <c r="E65" s="6">
        <v>624000</v>
      </c>
      <c r="F65" s="6">
        <v>-200000</v>
      </c>
      <c r="G65" s="6">
        <v>-200000</v>
      </c>
      <c r="H65" s="22">
        <f t="shared" si="1"/>
        <v>224000</v>
      </c>
      <c r="I65" s="6">
        <v>125740</v>
      </c>
      <c r="J65" s="7">
        <v>0.561339285714285</v>
      </c>
    </row>
    <row r="66" spans="1:10" s="17" customFormat="1" ht="12.75" customHeight="1">
      <c r="A66" s="18" t="s">
        <v>44</v>
      </c>
      <c r="B66" s="18" t="s">
        <v>82</v>
      </c>
      <c r="C66" s="18"/>
      <c r="D66" s="19" t="s">
        <v>83</v>
      </c>
      <c r="E66" s="20">
        <v>109944726</v>
      </c>
      <c r="F66" s="20">
        <v>10031419</v>
      </c>
      <c r="G66" s="20">
        <v>-9993396</v>
      </c>
      <c r="H66" s="15">
        <f t="shared" si="1"/>
        <v>109982749</v>
      </c>
      <c r="I66" s="20">
        <v>96890293.86</v>
      </c>
      <c r="J66" s="21">
        <v>0.880959011671912</v>
      </c>
    </row>
    <row r="67" spans="1:10" ht="12.75" customHeight="1">
      <c r="A67" s="5" t="s">
        <v>44</v>
      </c>
      <c r="B67" s="5" t="s">
        <v>82</v>
      </c>
      <c r="C67" s="5" t="s">
        <v>14</v>
      </c>
      <c r="D67" s="4" t="s">
        <v>84</v>
      </c>
      <c r="E67" s="6">
        <v>22513396</v>
      </c>
      <c r="F67" s="6">
        <v>6310178</v>
      </c>
      <c r="G67" s="6">
        <v>-7413396</v>
      </c>
      <c r="H67" s="22">
        <f t="shared" si="1"/>
        <v>21410178</v>
      </c>
      <c r="I67" s="6">
        <v>20881500.8</v>
      </c>
      <c r="J67" s="7">
        <v>0.975307202023262</v>
      </c>
    </row>
    <row r="68" spans="1:10" ht="12.75" customHeight="1">
      <c r="A68" s="5" t="s">
        <v>44</v>
      </c>
      <c r="B68" s="5" t="s">
        <v>82</v>
      </c>
      <c r="C68" s="5" t="s">
        <v>19</v>
      </c>
      <c r="D68" s="4" t="s">
        <v>85</v>
      </c>
      <c r="E68" s="6">
        <v>10390000</v>
      </c>
      <c r="F68" s="6">
        <v>-2500000</v>
      </c>
      <c r="G68" s="6">
        <v>-1500000</v>
      </c>
      <c r="H68" s="22">
        <f t="shared" si="1"/>
        <v>6390000</v>
      </c>
      <c r="I68" s="6">
        <v>4929720</v>
      </c>
      <c r="J68" s="7">
        <v>0.771474178403755</v>
      </c>
    </row>
    <row r="69" spans="1:10" ht="12.75" customHeight="1">
      <c r="A69" s="5" t="s">
        <v>44</v>
      </c>
      <c r="B69" s="5" t="s">
        <v>82</v>
      </c>
      <c r="C69" s="5" t="s">
        <v>29</v>
      </c>
      <c r="D69" s="4" t="s">
        <v>86</v>
      </c>
      <c r="E69" s="6">
        <v>3360580</v>
      </c>
      <c r="F69" s="6">
        <v>-1216203</v>
      </c>
      <c r="G69" s="6">
        <v>-1080000</v>
      </c>
      <c r="H69" s="22">
        <f aca="true" t="shared" si="2" ref="H69:H100">SUM(E69:G69)</f>
        <v>1064377</v>
      </c>
      <c r="I69" s="6">
        <v>1064376.01</v>
      </c>
      <c r="J69" s="7">
        <v>0.999999069878435</v>
      </c>
    </row>
    <row r="70" spans="1:10" ht="12.75" customHeight="1">
      <c r="A70" s="5" t="s">
        <v>44</v>
      </c>
      <c r="B70" s="5" t="s">
        <v>82</v>
      </c>
      <c r="C70" s="5" t="s">
        <v>17</v>
      </c>
      <c r="D70" s="4" t="s">
        <v>87</v>
      </c>
      <c r="E70" s="6">
        <v>35475000</v>
      </c>
      <c r="F70" s="6">
        <v>-297556</v>
      </c>
      <c r="G70" s="6">
        <v>0</v>
      </c>
      <c r="H70" s="22">
        <f t="shared" si="2"/>
        <v>35177444</v>
      </c>
      <c r="I70" s="6">
        <v>28461117.13</v>
      </c>
      <c r="J70" s="7">
        <v>0.809072914166248</v>
      </c>
    </row>
    <row r="71" spans="1:10" ht="12.75" customHeight="1">
      <c r="A71" s="5" t="s">
        <v>44</v>
      </c>
      <c r="B71" s="5" t="s">
        <v>82</v>
      </c>
      <c r="C71" s="5" t="s">
        <v>62</v>
      </c>
      <c r="D71" s="4" t="s">
        <v>88</v>
      </c>
      <c r="E71" s="6">
        <v>9000000</v>
      </c>
      <c r="F71" s="6">
        <v>-300000</v>
      </c>
      <c r="G71" s="6">
        <v>0</v>
      </c>
      <c r="H71" s="22">
        <f t="shared" si="2"/>
        <v>8700000</v>
      </c>
      <c r="I71" s="6">
        <v>8429768</v>
      </c>
      <c r="J71" s="7">
        <v>0.968938850574712</v>
      </c>
    </row>
    <row r="72" spans="1:10" ht="12.75" customHeight="1">
      <c r="A72" s="5" t="s">
        <v>44</v>
      </c>
      <c r="B72" s="5" t="s">
        <v>82</v>
      </c>
      <c r="C72" s="5" t="s">
        <v>64</v>
      </c>
      <c r="D72" s="4" t="s">
        <v>89</v>
      </c>
      <c r="E72" s="6">
        <v>6433750</v>
      </c>
      <c r="F72" s="6">
        <v>0</v>
      </c>
      <c r="G72" s="6">
        <v>0</v>
      </c>
      <c r="H72" s="22">
        <f t="shared" si="2"/>
        <v>6433750</v>
      </c>
      <c r="I72" s="6">
        <v>5711751.61</v>
      </c>
      <c r="J72" s="7">
        <v>0.887779539149018</v>
      </c>
    </row>
    <row r="73" spans="1:10" ht="12.75" customHeight="1">
      <c r="A73" s="5" t="s">
        <v>44</v>
      </c>
      <c r="B73" s="5" t="s">
        <v>82</v>
      </c>
      <c r="C73" s="5" t="s">
        <v>82</v>
      </c>
      <c r="D73" s="4" t="s">
        <v>90</v>
      </c>
      <c r="E73" s="6">
        <v>19022000</v>
      </c>
      <c r="F73" s="6">
        <v>8035000</v>
      </c>
      <c r="G73" s="6">
        <v>0</v>
      </c>
      <c r="H73" s="22">
        <f t="shared" si="2"/>
        <v>27057000</v>
      </c>
      <c r="I73" s="6">
        <v>26759053.5</v>
      </c>
      <c r="J73" s="7">
        <v>0.98898819159552</v>
      </c>
    </row>
    <row r="74" spans="1:10" ht="12.75" customHeight="1">
      <c r="A74" s="5" t="s">
        <v>44</v>
      </c>
      <c r="B74" s="5" t="s">
        <v>82</v>
      </c>
      <c r="C74" s="5" t="s">
        <v>31</v>
      </c>
      <c r="D74" s="4" t="s">
        <v>91</v>
      </c>
      <c r="E74" s="6">
        <v>3750000</v>
      </c>
      <c r="F74" s="6">
        <v>0</v>
      </c>
      <c r="G74" s="6">
        <v>0</v>
      </c>
      <c r="H74" s="22">
        <f t="shared" si="2"/>
        <v>3750000</v>
      </c>
      <c r="I74" s="6">
        <v>653006.81</v>
      </c>
      <c r="J74" s="7">
        <v>0.174135149333333</v>
      </c>
    </row>
    <row r="75" spans="1:10" s="17" customFormat="1" ht="12.75" customHeight="1">
      <c r="A75" s="18" t="s">
        <v>44</v>
      </c>
      <c r="B75" s="18" t="s">
        <v>92</v>
      </c>
      <c r="C75" s="18"/>
      <c r="D75" s="19" t="s">
        <v>93</v>
      </c>
      <c r="E75" s="20">
        <v>3275000</v>
      </c>
      <c r="F75" s="20">
        <v>0</v>
      </c>
      <c r="G75" s="20">
        <v>0</v>
      </c>
      <c r="H75" s="22">
        <f t="shared" si="2"/>
        <v>3275000</v>
      </c>
      <c r="I75" s="20">
        <v>1492553.13</v>
      </c>
      <c r="J75" s="21">
        <v>0.455741413740458</v>
      </c>
    </row>
    <row r="76" spans="1:10" ht="12.75" customHeight="1">
      <c r="A76" s="5" t="s">
        <v>44</v>
      </c>
      <c r="B76" s="5" t="s">
        <v>92</v>
      </c>
      <c r="C76" s="5" t="s">
        <v>31</v>
      </c>
      <c r="D76" s="4" t="s">
        <v>94</v>
      </c>
      <c r="E76" s="6">
        <v>3275000</v>
      </c>
      <c r="F76" s="6">
        <v>0</v>
      </c>
      <c r="G76" s="6">
        <v>0</v>
      </c>
      <c r="H76" s="22">
        <f t="shared" si="2"/>
        <v>3275000</v>
      </c>
      <c r="I76" s="6">
        <v>1492553.13</v>
      </c>
      <c r="J76" s="7">
        <v>0.455741413740458</v>
      </c>
    </row>
    <row r="77" spans="1:10" s="17" customFormat="1" ht="12.75" customHeight="1">
      <c r="A77" s="18" t="s">
        <v>44</v>
      </c>
      <c r="B77" s="18" t="s">
        <v>31</v>
      </c>
      <c r="C77" s="18"/>
      <c r="D77" s="19" t="s">
        <v>95</v>
      </c>
      <c r="E77" s="20">
        <v>3400000</v>
      </c>
      <c r="F77" s="20">
        <v>-220000</v>
      </c>
      <c r="G77" s="20">
        <v>0</v>
      </c>
      <c r="H77" s="15">
        <f t="shared" si="2"/>
        <v>3180000</v>
      </c>
      <c r="I77" s="20">
        <v>1015685.47</v>
      </c>
      <c r="J77" s="21">
        <v>0.31939794654088</v>
      </c>
    </row>
    <row r="78" spans="1:10" ht="12.75" customHeight="1">
      <c r="A78" s="5" t="s">
        <v>44</v>
      </c>
      <c r="B78" s="5" t="s">
        <v>31</v>
      </c>
      <c r="C78" s="5" t="s">
        <v>19</v>
      </c>
      <c r="D78" s="4" t="s">
        <v>96</v>
      </c>
      <c r="E78" s="6">
        <v>1500000</v>
      </c>
      <c r="F78" s="6">
        <v>-500000</v>
      </c>
      <c r="G78" s="6">
        <v>0</v>
      </c>
      <c r="H78" s="22">
        <f t="shared" si="2"/>
        <v>1000000</v>
      </c>
      <c r="I78" s="6">
        <v>436393.1</v>
      </c>
      <c r="J78" s="7">
        <v>0.4363931</v>
      </c>
    </row>
    <row r="79" spans="1:10" ht="12.75" customHeight="1">
      <c r="A79" s="5" t="s">
        <v>44</v>
      </c>
      <c r="B79" s="5" t="s">
        <v>31</v>
      </c>
      <c r="C79" s="5" t="s">
        <v>17</v>
      </c>
      <c r="D79" s="4" t="s">
        <v>97</v>
      </c>
      <c r="E79" s="6">
        <v>1750000</v>
      </c>
      <c r="F79" s="6">
        <v>0</v>
      </c>
      <c r="G79" s="6">
        <v>0</v>
      </c>
      <c r="H79" s="22">
        <f t="shared" si="2"/>
        <v>1750000</v>
      </c>
      <c r="I79" s="6">
        <v>150000</v>
      </c>
      <c r="J79" s="7">
        <v>0.0857142857142857</v>
      </c>
    </row>
    <row r="80" spans="1:10" ht="12.75" customHeight="1">
      <c r="A80" s="5" t="s">
        <v>44</v>
      </c>
      <c r="B80" s="5" t="s">
        <v>31</v>
      </c>
      <c r="C80" s="5" t="s">
        <v>31</v>
      </c>
      <c r="D80" s="4" t="s">
        <v>98</v>
      </c>
      <c r="E80" s="6">
        <v>150000</v>
      </c>
      <c r="F80" s="6">
        <v>280000</v>
      </c>
      <c r="G80" s="6">
        <v>0</v>
      </c>
      <c r="H80" s="22">
        <f t="shared" si="2"/>
        <v>430000</v>
      </c>
      <c r="I80" s="6">
        <v>429292.37</v>
      </c>
      <c r="J80" s="7">
        <v>0.998354348837209</v>
      </c>
    </row>
    <row r="81" spans="5:9" ht="12.75" customHeight="1" hidden="1">
      <c r="E81" s="23">
        <v>129652380</v>
      </c>
      <c r="F81" s="23">
        <v>2638809.11</v>
      </c>
      <c r="G81" s="23">
        <v>-8000000</v>
      </c>
      <c r="H81" s="22">
        <f t="shared" si="2"/>
        <v>124291189.11</v>
      </c>
      <c r="I81" s="23">
        <v>105280685.16</v>
      </c>
    </row>
    <row r="82" spans="1:10" s="17" customFormat="1" ht="12.75" customHeight="1">
      <c r="A82" s="18" t="s">
        <v>99</v>
      </c>
      <c r="B82" s="18"/>
      <c r="C82" s="18"/>
      <c r="D82" s="19" t="s">
        <v>100</v>
      </c>
      <c r="E82" s="20">
        <v>129652380</v>
      </c>
      <c r="F82" s="20">
        <v>2638809.11</v>
      </c>
      <c r="G82" s="20">
        <v>-8000000</v>
      </c>
      <c r="H82" s="15">
        <f t="shared" si="2"/>
        <v>124291189.11</v>
      </c>
      <c r="I82" s="20">
        <v>105280685.16</v>
      </c>
      <c r="J82" s="21">
        <v>0.847048659795382</v>
      </c>
    </row>
    <row r="83" spans="1:10" s="17" customFormat="1" ht="12.75" customHeight="1">
      <c r="A83" s="18" t="s">
        <v>99</v>
      </c>
      <c r="B83" s="18" t="s">
        <v>14</v>
      </c>
      <c r="C83" s="18"/>
      <c r="D83" s="19" t="s">
        <v>101</v>
      </c>
      <c r="E83" s="20">
        <v>50262895</v>
      </c>
      <c r="F83" s="20">
        <v>-14239909.1</v>
      </c>
      <c r="G83" s="20">
        <v>0</v>
      </c>
      <c r="H83" s="15">
        <f t="shared" si="2"/>
        <v>36022985.9</v>
      </c>
      <c r="I83" s="20">
        <v>27659917.75</v>
      </c>
      <c r="J83" s="21">
        <v>0.76784078440316</v>
      </c>
    </row>
    <row r="84" spans="1:10" ht="12.75" customHeight="1">
      <c r="A84" s="5" t="s">
        <v>99</v>
      </c>
      <c r="B84" s="5" t="s">
        <v>14</v>
      </c>
      <c r="C84" s="5" t="s">
        <v>14</v>
      </c>
      <c r="D84" s="4" t="s">
        <v>102</v>
      </c>
      <c r="E84" s="6">
        <v>33985375</v>
      </c>
      <c r="F84" s="6">
        <v>-9760055.2</v>
      </c>
      <c r="G84" s="6">
        <v>0</v>
      </c>
      <c r="H84" s="22">
        <f t="shared" si="2"/>
        <v>24225319.8</v>
      </c>
      <c r="I84" s="6">
        <v>16446834.7</v>
      </c>
      <c r="J84" s="7">
        <v>0.67891094259156</v>
      </c>
    </row>
    <row r="85" spans="1:10" ht="12.75" customHeight="1">
      <c r="A85" s="5" t="s">
        <v>99</v>
      </c>
      <c r="B85" s="5" t="s">
        <v>14</v>
      </c>
      <c r="C85" s="5" t="s">
        <v>19</v>
      </c>
      <c r="D85" s="4" t="s">
        <v>103</v>
      </c>
      <c r="E85" s="6">
        <v>1885000</v>
      </c>
      <c r="F85" s="6">
        <v>-392871</v>
      </c>
      <c r="G85" s="6">
        <v>0</v>
      </c>
      <c r="H85" s="22">
        <f t="shared" si="2"/>
        <v>1492129</v>
      </c>
      <c r="I85" s="6">
        <v>1492128.6</v>
      </c>
      <c r="J85" s="7">
        <v>0.999999731926663</v>
      </c>
    </row>
    <row r="86" spans="1:10" ht="12.75" customHeight="1">
      <c r="A86" s="5" t="s">
        <v>99</v>
      </c>
      <c r="B86" s="5" t="s">
        <v>14</v>
      </c>
      <c r="C86" s="5" t="s">
        <v>24</v>
      </c>
      <c r="D86" s="4" t="s">
        <v>104</v>
      </c>
      <c r="E86" s="6">
        <v>275000</v>
      </c>
      <c r="F86" s="6">
        <v>-100000</v>
      </c>
      <c r="G86" s="6">
        <v>0</v>
      </c>
      <c r="H86" s="22">
        <f t="shared" si="2"/>
        <v>175000</v>
      </c>
      <c r="I86" s="6">
        <v>0</v>
      </c>
      <c r="J86" s="7">
        <v>0</v>
      </c>
    </row>
    <row r="87" spans="1:10" ht="12.75" customHeight="1">
      <c r="A87" s="5" t="s">
        <v>99</v>
      </c>
      <c r="B87" s="5" t="s">
        <v>14</v>
      </c>
      <c r="C87" s="5" t="s">
        <v>29</v>
      </c>
      <c r="D87" s="4" t="s">
        <v>105</v>
      </c>
      <c r="E87" s="6">
        <v>12742520</v>
      </c>
      <c r="F87" s="6">
        <v>-4106982.9</v>
      </c>
      <c r="G87" s="6">
        <v>0</v>
      </c>
      <c r="H87" s="22">
        <f t="shared" si="2"/>
        <v>8635537.1</v>
      </c>
      <c r="I87" s="6">
        <v>8236576.78</v>
      </c>
      <c r="J87" s="7">
        <v>0.953800173008347</v>
      </c>
    </row>
    <row r="88" spans="1:10" ht="12.75" customHeight="1">
      <c r="A88" s="5" t="s">
        <v>99</v>
      </c>
      <c r="B88" s="5" t="s">
        <v>14</v>
      </c>
      <c r="C88" s="5" t="s">
        <v>31</v>
      </c>
      <c r="D88" s="4" t="s">
        <v>106</v>
      </c>
      <c r="E88" s="6">
        <v>1375000</v>
      </c>
      <c r="F88" s="6">
        <v>120000</v>
      </c>
      <c r="G88" s="6">
        <v>0</v>
      </c>
      <c r="H88" s="22">
        <f t="shared" si="2"/>
        <v>1495000</v>
      </c>
      <c r="I88" s="6">
        <v>1484377.67</v>
      </c>
      <c r="J88" s="7">
        <v>0.992894762541806</v>
      </c>
    </row>
    <row r="89" spans="1:10" s="17" customFormat="1" ht="12.75" customHeight="1">
      <c r="A89" s="18" t="s">
        <v>99</v>
      </c>
      <c r="B89" s="18" t="s">
        <v>19</v>
      </c>
      <c r="C89" s="18"/>
      <c r="D89" s="19" t="s">
        <v>107</v>
      </c>
      <c r="E89" s="20">
        <v>19630295</v>
      </c>
      <c r="F89" s="20">
        <v>-2458134</v>
      </c>
      <c r="G89" s="20">
        <v>0</v>
      </c>
      <c r="H89" s="15">
        <f t="shared" si="2"/>
        <v>17172161</v>
      </c>
      <c r="I89" s="20">
        <v>16497189.06</v>
      </c>
      <c r="J89" s="21">
        <v>0.960693826478799</v>
      </c>
    </row>
    <row r="90" spans="1:10" ht="12.75" customHeight="1">
      <c r="A90" s="5" t="s">
        <v>99</v>
      </c>
      <c r="B90" s="5" t="s">
        <v>19</v>
      </c>
      <c r="C90" s="5" t="s">
        <v>14</v>
      </c>
      <c r="D90" s="4" t="s">
        <v>108</v>
      </c>
      <c r="E90" s="6">
        <v>5181295</v>
      </c>
      <c r="F90" s="6">
        <v>-2673134</v>
      </c>
      <c r="G90" s="6">
        <v>0</v>
      </c>
      <c r="H90" s="22">
        <f t="shared" si="2"/>
        <v>2508161</v>
      </c>
      <c r="I90" s="6">
        <v>2332160</v>
      </c>
      <c r="J90" s="7">
        <v>0.92982866729847</v>
      </c>
    </row>
    <row r="91" spans="1:10" ht="12.75" customHeight="1">
      <c r="A91" s="5" t="s">
        <v>99</v>
      </c>
      <c r="B91" s="5" t="s">
        <v>19</v>
      </c>
      <c r="C91" s="5" t="s">
        <v>24</v>
      </c>
      <c r="D91" s="4" t="s">
        <v>109</v>
      </c>
      <c r="E91" s="6">
        <v>2400000</v>
      </c>
      <c r="F91" s="6">
        <v>1100000</v>
      </c>
      <c r="G91" s="6">
        <v>0</v>
      </c>
      <c r="H91" s="22">
        <f t="shared" si="2"/>
        <v>3500000</v>
      </c>
      <c r="I91" s="6">
        <v>3032331.96</v>
      </c>
      <c r="J91" s="7">
        <v>0.86638056</v>
      </c>
    </row>
    <row r="92" spans="1:10" ht="12.75" customHeight="1">
      <c r="A92" s="5" t="s">
        <v>99</v>
      </c>
      <c r="B92" s="5" t="s">
        <v>19</v>
      </c>
      <c r="C92" s="5" t="s">
        <v>29</v>
      </c>
      <c r="D92" s="4" t="s">
        <v>110</v>
      </c>
      <c r="E92" s="6">
        <v>12049000</v>
      </c>
      <c r="F92" s="6">
        <v>-885000</v>
      </c>
      <c r="G92" s="6">
        <v>0</v>
      </c>
      <c r="H92" s="22">
        <f t="shared" si="2"/>
        <v>11164000</v>
      </c>
      <c r="I92" s="6">
        <v>11132697.1</v>
      </c>
      <c r="J92" s="7">
        <v>0.997196085632389</v>
      </c>
    </row>
    <row r="93" spans="1:10" s="17" customFormat="1" ht="12.75" customHeight="1">
      <c r="A93" s="18" t="s">
        <v>99</v>
      </c>
      <c r="B93" s="18" t="s">
        <v>24</v>
      </c>
      <c r="C93" s="18"/>
      <c r="D93" s="19" t="s">
        <v>111</v>
      </c>
      <c r="E93" s="20">
        <v>10046934</v>
      </c>
      <c r="F93" s="20">
        <v>3758821.21</v>
      </c>
      <c r="G93" s="20">
        <v>0</v>
      </c>
      <c r="H93" s="15">
        <f t="shared" si="2"/>
        <v>13805755.21</v>
      </c>
      <c r="I93" s="20">
        <v>12433716.71</v>
      </c>
      <c r="J93" s="21">
        <v>0.900618366823845</v>
      </c>
    </row>
    <row r="94" spans="1:10" ht="12.75" customHeight="1">
      <c r="A94" s="5" t="s">
        <v>99</v>
      </c>
      <c r="B94" s="5" t="s">
        <v>24</v>
      </c>
      <c r="C94" s="5" t="s">
        <v>14</v>
      </c>
      <c r="D94" s="4" t="s">
        <v>112</v>
      </c>
      <c r="E94" s="6">
        <v>3325000</v>
      </c>
      <c r="F94" s="6">
        <v>3440000</v>
      </c>
      <c r="G94" s="6">
        <v>0</v>
      </c>
      <c r="H94" s="22">
        <f t="shared" si="2"/>
        <v>6765000</v>
      </c>
      <c r="I94" s="6">
        <v>6754336.63</v>
      </c>
      <c r="J94" s="7">
        <v>0.998423744271988</v>
      </c>
    </row>
    <row r="95" spans="1:10" ht="12.75" customHeight="1">
      <c r="A95" s="5" t="s">
        <v>99</v>
      </c>
      <c r="B95" s="5" t="s">
        <v>24</v>
      </c>
      <c r="C95" s="5" t="s">
        <v>19</v>
      </c>
      <c r="D95" s="4" t="s">
        <v>113</v>
      </c>
      <c r="E95" s="6">
        <v>1318000</v>
      </c>
      <c r="F95" s="6">
        <v>-333580</v>
      </c>
      <c r="G95" s="6">
        <v>0</v>
      </c>
      <c r="H95" s="22">
        <f t="shared" si="2"/>
        <v>984420</v>
      </c>
      <c r="I95" s="6">
        <v>794537.54</v>
      </c>
      <c r="J95" s="7">
        <v>0.807112350419536</v>
      </c>
    </row>
    <row r="96" spans="1:10" ht="12.75" customHeight="1">
      <c r="A96" s="5" t="s">
        <v>99</v>
      </c>
      <c r="B96" s="5" t="s">
        <v>24</v>
      </c>
      <c r="C96" s="5" t="s">
        <v>24</v>
      </c>
      <c r="D96" s="4" t="s">
        <v>114</v>
      </c>
      <c r="E96" s="6">
        <v>940000</v>
      </c>
      <c r="F96" s="6">
        <v>150000</v>
      </c>
      <c r="G96" s="6">
        <v>0</v>
      </c>
      <c r="H96" s="22">
        <f t="shared" si="2"/>
        <v>1090000</v>
      </c>
      <c r="I96" s="6">
        <v>940000</v>
      </c>
      <c r="J96" s="7">
        <v>0.862385321100917</v>
      </c>
    </row>
    <row r="97" spans="1:10" ht="12.75" customHeight="1">
      <c r="A97" s="5" t="s">
        <v>99</v>
      </c>
      <c r="B97" s="5" t="s">
        <v>24</v>
      </c>
      <c r="C97" s="5" t="s">
        <v>29</v>
      </c>
      <c r="D97" s="4" t="s">
        <v>115</v>
      </c>
      <c r="E97" s="6">
        <v>2120000</v>
      </c>
      <c r="F97" s="6">
        <v>188484</v>
      </c>
      <c r="G97" s="6">
        <v>0</v>
      </c>
      <c r="H97" s="22">
        <f t="shared" si="2"/>
        <v>2308484</v>
      </c>
      <c r="I97" s="6">
        <v>2300769.56</v>
      </c>
      <c r="J97" s="7">
        <v>0.996658222452483</v>
      </c>
    </row>
    <row r="98" spans="1:10" ht="12.75" customHeight="1">
      <c r="A98" s="5" t="s">
        <v>99</v>
      </c>
      <c r="B98" s="5" t="s">
        <v>24</v>
      </c>
      <c r="C98" s="5" t="s">
        <v>17</v>
      </c>
      <c r="D98" s="4" t="s">
        <v>116</v>
      </c>
      <c r="E98" s="6">
        <v>70000</v>
      </c>
      <c r="F98" s="6">
        <v>-15000</v>
      </c>
      <c r="G98" s="6">
        <v>0</v>
      </c>
      <c r="H98" s="22">
        <f t="shared" si="2"/>
        <v>55000</v>
      </c>
      <c r="I98" s="6">
        <v>54247.78</v>
      </c>
      <c r="J98" s="7">
        <v>0.986323272727272</v>
      </c>
    </row>
    <row r="99" spans="1:10" ht="12.75" customHeight="1">
      <c r="A99" s="5" t="s">
        <v>99</v>
      </c>
      <c r="B99" s="5" t="s">
        <v>24</v>
      </c>
      <c r="C99" s="5" t="s">
        <v>62</v>
      </c>
      <c r="D99" s="4" t="s">
        <v>117</v>
      </c>
      <c r="E99" s="6">
        <v>648934</v>
      </c>
      <c r="F99" s="6">
        <v>710000</v>
      </c>
      <c r="G99" s="6">
        <v>0</v>
      </c>
      <c r="H99" s="22">
        <f t="shared" si="2"/>
        <v>1358934</v>
      </c>
      <c r="I99" s="6">
        <v>1258946.7</v>
      </c>
      <c r="J99" s="7">
        <v>0.926422254502426</v>
      </c>
    </row>
    <row r="100" spans="1:10" ht="12.75" customHeight="1">
      <c r="A100" s="5" t="s">
        <v>99</v>
      </c>
      <c r="B100" s="5" t="s">
        <v>24</v>
      </c>
      <c r="C100" s="5" t="s">
        <v>31</v>
      </c>
      <c r="D100" s="4" t="s">
        <v>118</v>
      </c>
      <c r="E100" s="6">
        <v>1625000</v>
      </c>
      <c r="F100" s="6">
        <v>-381082.79</v>
      </c>
      <c r="G100" s="6">
        <v>0</v>
      </c>
      <c r="H100" s="22">
        <f t="shared" si="2"/>
        <v>1243917.21</v>
      </c>
      <c r="I100" s="6">
        <v>330878.5</v>
      </c>
      <c r="J100" s="7">
        <v>0.265997204106533</v>
      </c>
    </row>
    <row r="101" spans="1:10" s="17" customFormat="1" ht="12.75" customHeight="1">
      <c r="A101" s="18" t="s">
        <v>99</v>
      </c>
      <c r="B101" s="18" t="s">
        <v>29</v>
      </c>
      <c r="C101" s="18"/>
      <c r="D101" s="19" t="s">
        <v>119</v>
      </c>
      <c r="E101" s="20">
        <v>12095000</v>
      </c>
      <c r="F101" s="20">
        <v>-2661130</v>
      </c>
      <c r="G101" s="20">
        <v>0</v>
      </c>
      <c r="H101" s="15">
        <f aca="true" t="shared" si="3" ref="H101:H132">SUM(E101:G101)</f>
        <v>9433870</v>
      </c>
      <c r="I101" s="20">
        <v>7951960.83</v>
      </c>
      <c r="J101" s="21">
        <v>0.842916091699376</v>
      </c>
    </row>
    <row r="102" spans="1:10" ht="12.75" customHeight="1">
      <c r="A102" s="5" t="s">
        <v>99</v>
      </c>
      <c r="B102" s="5" t="s">
        <v>29</v>
      </c>
      <c r="C102" s="5" t="s">
        <v>14</v>
      </c>
      <c r="D102" s="4" t="s">
        <v>120</v>
      </c>
      <c r="E102" s="6">
        <v>945000</v>
      </c>
      <c r="F102" s="6">
        <v>145870</v>
      </c>
      <c r="G102" s="6">
        <v>0</v>
      </c>
      <c r="H102" s="22">
        <f t="shared" si="3"/>
        <v>1090870</v>
      </c>
      <c r="I102" s="6">
        <v>1085095.29</v>
      </c>
      <c r="J102" s="7">
        <v>0.994706326143353</v>
      </c>
    </row>
    <row r="103" spans="1:10" ht="12.75" customHeight="1">
      <c r="A103" s="5" t="s">
        <v>99</v>
      </c>
      <c r="B103" s="5" t="s">
        <v>29</v>
      </c>
      <c r="C103" s="5" t="s">
        <v>19</v>
      </c>
      <c r="D103" s="4" t="s">
        <v>121</v>
      </c>
      <c r="E103" s="6">
        <v>11150000</v>
      </c>
      <c r="F103" s="6">
        <v>-2807000</v>
      </c>
      <c r="G103" s="6">
        <v>0</v>
      </c>
      <c r="H103" s="22">
        <f t="shared" si="3"/>
        <v>8343000</v>
      </c>
      <c r="I103" s="6">
        <v>6866865.54</v>
      </c>
      <c r="J103" s="7">
        <v>0.823069104638619</v>
      </c>
    </row>
    <row r="104" spans="1:10" s="17" customFormat="1" ht="12.75" customHeight="1">
      <c r="A104" s="18" t="s">
        <v>99</v>
      </c>
      <c r="B104" s="18" t="s">
        <v>17</v>
      </c>
      <c r="C104" s="18"/>
      <c r="D104" s="19" t="s">
        <v>122</v>
      </c>
      <c r="E104" s="20">
        <v>10000000</v>
      </c>
      <c r="F104" s="20">
        <v>-602585</v>
      </c>
      <c r="G104" s="20">
        <v>0</v>
      </c>
      <c r="H104" s="15">
        <f t="shared" si="3"/>
        <v>9397415</v>
      </c>
      <c r="I104" s="20">
        <v>9397415</v>
      </c>
      <c r="J104" s="21">
        <v>1</v>
      </c>
    </row>
    <row r="105" spans="1:10" ht="12.75" customHeight="1">
      <c r="A105" s="5" t="s">
        <v>99</v>
      </c>
      <c r="B105" s="5" t="s">
        <v>17</v>
      </c>
      <c r="C105" s="5" t="s">
        <v>31</v>
      </c>
      <c r="D105" s="4" t="s">
        <v>123</v>
      </c>
      <c r="E105" s="6">
        <v>10000000</v>
      </c>
      <c r="F105" s="6">
        <v>-602585</v>
      </c>
      <c r="G105" s="6">
        <v>0</v>
      </c>
      <c r="H105" s="22">
        <f t="shared" si="3"/>
        <v>9397415</v>
      </c>
      <c r="I105" s="6">
        <v>9397415</v>
      </c>
      <c r="J105" s="7">
        <v>1</v>
      </c>
    </row>
    <row r="106" spans="1:10" s="17" customFormat="1" ht="12.75" customHeight="1">
      <c r="A106" s="18" t="s">
        <v>99</v>
      </c>
      <c r="B106" s="18" t="s">
        <v>31</v>
      </c>
      <c r="C106" s="18"/>
      <c r="D106" s="19" t="s">
        <v>124</v>
      </c>
      <c r="E106" s="20">
        <v>27617256</v>
      </c>
      <c r="F106" s="20">
        <v>18841746</v>
      </c>
      <c r="G106" s="20">
        <v>-8000000</v>
      </c>
      <c r="H106" s="15">
        <f t="shared" si="3"/>
        <v>38459002</v>
      </c>
      <c r="I106" s="20">
        <v>31340485.81</v>
      </c>
      <c r="J106" s="21">
        <v>0.814906372505453</v>
      </c>
    </row>
    <row r="107" spans="1:10" ht="12.75" customHeight="1">
      <c r="A107" s="5" t="s">
        <v>99</v>
      </c>
      <c r="B107" s="5" t="s">
        <v>31</v>
      </c>
      <c r="C107" s="5" t="s">
        <v>14</v>
      </c>
      <c r="D107" s="4" t="s">
        <v>125</v>
      </c>
      <c r="E107" s="6">
        <v>5236050</v>
      </c>
      <c r="F107" s="6">
        <v>2143051</v>
      </c>
      <c r="G107" s="6">
        <v>-1000000</v>
      </c>
      <c r="H107" s="22">
        <f t="shared" si="3"/>
        <v>6379101</v>
      </c>
      <c r="I107" s="6">
        <v>6140960.3</v>
      </c>
      <c r="J107" s="7">
        <v>0.962668611141287</v>
      </c>
    </row>
    <row r="108" spans="1:10" ht="12.75" customHeight="1">
      <c r="A108" s="5" t="s">
        <v>99</v>
      </c>
      <c r="B108" s="5" t="s">
        <v>31</v>
      </c>
      <c r="C108" s="5" t="s">
        <v>19</v>
      </c>
      <c r="D108" s="4" t="s">
        <v>126</v>
      </c>
      <c r="E108" s="6">
        <v>300000</v>
      </c>
      <c r="F108" s="6">
        <v>0</v>
      </c>
      <c r="G108" s="6">
        <v>0</v>
      </c>
      <c r="H108" s="22">
        <f t="shared" si="3"/>
        <v>300000</v>
      </c>
      <c r="I108" s="6">
        <v>167850.4</v>
      </c>
      <c r="J108" s="7">
        <v>0.559501333333333</v>
      </c>
    </row>
    <row r="109" spans="1:10" ht="12.75" customHeight="1">
      <c r="A109" s="5" t="s">
        <v>99</v>
      </c>
      <c r="B109" s="5" t="s">
        <v>31</v>
      </c>
      <c r="C109" s="5" t="s">
        <v>24</v>
      </c>
      <c r="D109" s="4" t="s">
        <v>127</v>
      </c>
      <c r="E109" s="6">
        <v>9148866</v>
      </c>
      <c r="F109" s="6">
        <v>1494151</v>
      </c>
      <c r="G109" s="6">
        <v>-4000000</v>
      </c>
      <c r="H109" s="22">
        <f t="shared" si="3"/>
        <v>6643017</v>
      </c>
      <c r="I109" s="6">
        <v>5935642.49</v>
      </c>
      <c r="J109" s="7">
        <v>0.893516077107735</v>
      </c>
    </row>
    <row r="110" spans="1:10" ht="12.75" customHeight="1">
      <c r="A110" s="5" t="s">
        <v>99</v>
      </c>
      <c r="B110" s="5" t="s">
        <v>31</v>
      </c>
      <c r="C110" s="5" t="s">
        <v>29</v>
      </c>
      <c r="D110" s="4" t="s">
        <v>128</v>
      </c>
      <c r="E110" s="6">
        <v>3897340</v>
      </c>
      <c r="F110" s="6">
        <v>6700</v>
      </c>
      <c r="G110" s="6">
        <v>-1000000</v>
      </c>
      <c r="H110" s="22">
        <f t="shared" si="3"/>
        <v>2904040</v>
      </c>
      <c r="I110" s="6">
        <v>2901025.14</v>
      </c>
      <c r="J110" s="7">
        <v>0.998961839368603</v>
      </c>
    </row>
    <row r="111" spans="1:10" ht="12.75" customHeight="1">
      <c r="A111" s="5" t="s">
        <v>99</v>
      </c>
      <c r="B111" s="5" t="s">
        <v>31</v>
      </c>
      <c r="C111" s="5" t="s">
        <v>17</v>
      </c>
      <c r="D111" s="4" t="s">
        <v>129</v>
      </c>
      <c r="E111" s="6">
        <v>7195000</v>
      </c>
      <c r="F111" s="6">
        <v>-205256</v>
      </c>
      <c r="G111" s="6">
        <v>-2000000</v>
      </c>
      <c r="H111" s="22">
        <f t="shared" si="3"/>
        <v>4989744</v>
      </c>
      <c r="I111" s="6">
        <v>2901841.84</v>
      </c>
      <c r="J111" s="7">
        <v>0.581561266469782</v>
      </c>
    </row>
    <row r="112" spans="1:10" ht="12.75" customHeight="1">
      <c r="A112" s="5" t="s">
        <v>99</v>
      </c>
      <c r="B112" s="5" t="s">
        <v>31</v>
      </c>
      <c r="C112" s="5" t="s">
        <v>62</v>
      </c>
      <c r="D112" s="4" t="s">
        <v>130</v>
      </c>
      <c r="E112" s="6">
        <v>680000</v>
      </c>
      <c r="F112" s="6">
        <v>-400000</v>
      </c>
      <c r="G112" s="6">
        <v>0</v>
      </c>
      <c r="H112" s="22">
        <f t="shared" si="3"/>
        <v>280000</v>
      </c>
      <c r="I112" s="6">
        <v>107700.21</v>
      </c>
      <c r="J112" s="7">
        <v>0.384643607142857</v>
      </c>
    </row>
    <row r="113" spans="1:10" ht="12.75" customHeight="1">
      <c r="A113" s="5" t="s">
        <v>99</v>
      </c>
      <c r="B113" s="5" t="s">
        <v>31</v>
      </c>
      <c r="C113" s="5" t="s">
        <v>64</v>
      </c>
      <c r="D113" s="4" t="s">
        <v>131</v>
      </c>
      <c r="E113" s="6">
        <v>300000</v>
      </c>
      <c r="F113" s="6">
        <v>0</v>
      </c>
      <c r="G113" s="6">
        <v>0</v>
      </c>
      <c r="H113" s="22">
        <f t="shared" si="3"/>
        <v>300000</v>
      </c>
      <c r="I113" s="6">
        <v>252714.9</v>
      </c>
      <c r="J113" s="7">
        <v>0.842383</v>
      </c>
    </row>
    <row r="114" spans="1:10" ht="12.75" customHeight="1">
      <c r="A114" s="5" t="s">
        <v>99</v>
      </c>
      <c r="B114" s="5" t="s">
        <v>31</v>
      </c>
      <c r="C114" s="5" t="s">
        <v>31</v>
      </c>
      <c r="D114" s="4" t="s">
        <v>132</v>
      </c>
      <c r="E114" s="6">
        <v>860000</v>
      </c>
      <c r="F114" s="6">
        <v>15803100</v>
      </c>
      <c r="G114" s="6">
        <v>0</v>
      </c>
      <c r="H114" s="22">
        <f t="shared" si="3"/>
        <v>16663100</v>
      </c>
      <c r="I114" s="6">
        <v>12932750.53</v>
      </c>
      <c r="J114" s="7">
        <v>0.776131123860506</v>
      </c>
    </row>
    <row r="115" spans="1:10" s="17" customFormat="1" ht="12.75" customHeight="1">
      <c r="A115" s="18" t="s">
        <v>133</v>
      </c>
      <c r="B115" s="18"/>
      <c r="C115" s="18"/>
      <c r="D115" s="19" t="s">
        <v>134</v>
      </c>
      <c r="E115" s="20">
        <v>3000000</v>
      </c>
      <c r="F115" s="20">
        <v>0</v>
      </c>
      <c r="G115" s="20">
        <v>0</v>
      </c>
      <c r="H115" s="22">
        <f t="shared" si="3"/>
        <v>3000000</v>
      </c>
      <c r="I115" s="20">
        <v>163708.4</v>
      </c>
      <c r="J115" s="21">
        <v>0.0545694666666666</v>
      </c>
    </row>
    <row r="116" spans="1:10" s="17" customFormat="1" ht="12.75" customHeight="1">
      <c r="A116" s="18" t="s">
        <v>133</v>
      </c>
      <c r="B116" s="18" t="s">
        <v>29</v>
      </c>
      <c r="C116" s="18"/>
      <c r="D116" s="19" t="s">
        <v>135</v>
      </c>
      <c r="E116" s="20">
        <v>3000000</v>
      </c>
      <c r="F116" s="20">
        <v>0</v>
      </c>
      <c r="G116" s="20">
        <v>0</v>
      </c>
      <c r="H116" s="22">
        <f t="shared" si="3"/>
        <v>3000000</v>
      </c>
      <c r="I116" s="20">
        <v>163708.4</v>
      </c>
      <c r="J116" s="21">
        <v>0.0545694666666666</v>
      </c>
    </row>
    <row r="117" spans="1:10" ht="12.75" customHeight="1">
      <c r="A117" s="5" t="s">
        <v>133</v>
      </c>
      <c r="B117" s="5" t="s">
        <v>29</v>
      </c>
      <c r="C117" s="5" t="s">
        <v>17</v>
      </c>
      <c r="D117" s="4" t="s">
        <v>136</v>
      </c>
      <c r="E117" s="6">
        <v>3000000</v>
      </c>
      <c r="F117" s="6">
        <v>0</v>
      </c>
      <c r="G117" s="6">
        <v>0</v>
      </c>
      <c r="H117" s="22">
        <f t="shared" si="3"/>
        <v>3000000</v>
      </c>
      <c r="I117" s="6">
        <v>163708.4</v>
      </c>
      <c r="J117" s="7">
        <v>0.0545694666666666</v>
      </c>
    </row>
    <row r="118" spans="5:9" ht="12.75" customHeight="1" hidden="1">
      <c r="E118" s="23">
        <v>269184546</v>
      </c>
      <c r="F118" s="23">
        <v>20007632.79</v>
      </c>
      <c r="G118" s="23">
        <v>63000000</v>
      </c>
      <c r="H118" s="15">
        <f t="shared" si="3"/>
        <v>352192178.79</v>
      </c>
      <c r="I118" s="23">
        <v>239990714.097699</v>
      </c>
    </row>
    <row r="119" spans="1:10" s="17" customFormat="1" ht="12.75" customHeight="1">
      <c r="A119" s="18" t="s">
        <v>137</v>
      </c>
      <c r="B119" s="18"/>
      <c r="C119" s="18"/>
      <c r="D119" s="19" t="s">
        <v>138</v>
      </c>
      <c r="E119" s="20">
        <v>269184546</v>
      </c>
      <c r="F119" s="20">
        <v>20007632.79</v>
      </c>
      <c r="G119" s="20">
        <v>63000000</v>
      </c>
      <c r="H119" s="15">
        <f t="shared" si="3"/>
        <v>352192178.79</v>
      </c>
      <c r="I119" s="20">
        <v>239990714.097699</v>
      </c>
      <c r="J119" s="21">
        <v>0.681419771791119</v>
      </c>
    </row>
    <row r="120" spans="1:10" s="17" customFormat="1" ht="12.75" customHeight="1">
      <c r="A120" s="18" t="s">
        <v>137</v>
      </c>
      <c r="B120" s="18" t="s">
        <v>14</v>
      </c>
      <c r="C120" s="18"/>
      <c r="D120" s="19" t="s">
        <v>139</v>
      </c>
      <c r="E120" s="20">
        <v>259384546</v>
      </c>
      <c r="F120" s="20">
        <v>-28892367.21</v>
      </c>
      <c r="G120" s="20">
        <v>63000000</v>
      </c>
      <c r="H120" s="15">
        <f t="shared" si="3"/>
        <v>293492178.78999996</v>
      </c>
      <c r="I120" s="20">
        <v>181939867.835699</v>
      </c>
      <c r="J120" s="21">
        <v>0.619913854555834</v>
      </c>
    </row>
    <row r="121" spans="1:10" ht="12.75" customHeight="1">
      <c r="A121" s="5" t="s">
        <v>137</v>
      </c>
      <c r="B121" s="5" t="s">
        <v>14</v>
      </c>
      <c r="C121" s="5" t="s">
        <v>14</v>
      </c>
      <c r="D121" s="4" t="s">
        <v>140</v>
      </c>
      <c r="E121" s="6">
        <v>3950000</v>
      </c>
      <c r="F121" s="6">
        <v>24207444</v>
      </c>
      <c r="G121" s="6">
        <v>0</v>
      </c>
      <c r="H121" s="22">
        <f t="shared" si="3"/>
        <v>28157444</v>
      </c>
      <c r="I121" s="6">
        <v>26780135.5658</v>
      </c>
      <c r="J121" s="7">
        <v>0.951085459525374</v>
      </c>
    </row>
    <row r="122" spans="1:10" ht="12.75" customHeight="1">
      <c r="A122" s="5" t="s">
        <v>137</v>
      </c>
      <c r="B122" s="5" t="s">
        <v>14</v>
      </c>
      <c r="C122" s="5" t="s">
        <v>19</v>
      </c>
      <c r="D122" s="4" t="s">
        <v>141</v>
      </c>
      <c r="E122" s="6">
        <v>104639546</v>
      </c>
      <c r="F122" s="6">
        <v>0</v>
      </c>
      <c r="G122" s="6">
        <v>35000000</v>
      </c>
      <c r="H122" s="22">
        <f t="shared" si="3"/>
        <v>139639546</v>
      </c>
      <c r="I122" s="6">
        <v>33500000</v>
      </c>
      <c r="J122" s="7">
        <v>0.239903386681019</v>
      </c>
    </row>
    <row r="123" spans="1:10" ht="12.75" customHeight="1">
      <c r="A123" s="5" t="s">
        <v>137</v>
      </c>
      <c r="B123" s="5" t="s">
        <v>14</v>
      </c>
      <c r="C123" s="5" t="s">
        <v>24</v>
      </c>
      <c r="D123" s="4" t="s">
        <v>142</v>
      </c>
      <c r="E123" s="6">
        <v>11750000</v>
      </c>
      <c r="F123" s="6">
        <v>5126900</v>
      </c>
      <c r="G123" s="6">
        <v>6000000</v>
      </c>
      <c r="H123" s="22">
        <f t="shared" si="3"/>
        <v>22876900</v>
      </c>
      <c r="I123" s="6">
        <v>21941008.6029</v>
      </c>
      <c r="J123" s="7">
        <v>0.959090112860571</v>
      </c>
    </row>
    <row r="124" spans="1:10" ht="12.75" customHeight="1">
      <c r="A124" s="5" t="s">
        <v>137</v>
      </c>
      <c r="B124" s="5" t="s">
        <v>14</v>
      </c>
      <c r="C124" s="5" t="s">
        <v>29</v>
      </c>
      <c r="D124" s="4" t="s">
        <v>143</v>
      </c>
      <c r="E124" s="6">
        <v>8350000</v>
      </c>
      <c r="F124" s="6">
        <v>11964300</v>
      </c>
      <c r="G124" s="6">
        <v>0</v>
      </c>
      <c r="H124" s="22">
        <f t="shared" si="3"/>
        <v>20314300</v>
      </c>
      <c r="I124" s="6">
        <v>18451726.696</v>
      </c>
      <c r="J124" s="7">
        <v>0.908312208444297</v>
      </c>
    </row>
    <row r="125" spans="1:10" ht="12.75" customHeight="1">
      <c r="A125" s="5" t="s">
        <v>137</v>
      </c>
      <c r="B125" s="5" t="s">
        <v>14</v>
      </c>
      <c r="C125" s="5" t="s">
        <v>17</v>
      </c>
      <c r="D125" s="4" t="s">
        <v>144</v>
      </c>
      <c r="E125" s="6">
        <v>53320000</v>
      </c>
      <c r="F125" s="6">
        <v>-23230200</v>
      </c>
      <c r="G125" s="6">
        <v>22000000</v>
      </c>
      <c r="H125" s="22">
        <f t="shared" si="3"/>
        <v>52089800</v>
      </c>
      <c r="I125" s="6">
        <v>51578285.380999</v>
      </c>
      <c r="J125" s="7">
        <v>0.990180138549178</v>
      </c>
    </row>
    <row r="126" spans="1:10" ht="12.75" customHeight="1">
      <c r="A126" s="5" t="s">
        <v>137</v>
      </c>
      <c r="B126" s="5" t="s">
        <v>14</v>
      </c>
      <c r="C126" s="5" t="s">
        <v>62</v>
      </c>
      <c r="D126" s="4" t="s">
        <v>145</v>
      </c>
      <c r="E126" s="6">
        <v>275000</v>
      </c>
      <c r="F126" s="6">
        <v>-78444</v>
      </c>
      <c r="G126" s="6">
        <v>0</v>
      </c>
      <c r="H126" s="22">
        <f t="shared" si="3"/>
        <v>196556</v>
      </c>
      <c r="I126" s="6">
        <v>0</v>
      </c>
      <c r="J126" s="7">
        <v>0</v>
      </c>
    </row>
    <row r="127" spans="1:10" ht="12.75" customHeight="1">
      <c r="A127" s="5" t="s">
        <v>137</v>
      </c>
      <c r="B127" s="5" t="s">
        <v>14</v>
      </c>
      <c r="C127" s="5" t="s">
        <v>64</v>
      </c>
      <c r="D127" s="4" t="s">
        <v>146</v>
      </c>
      <c r="E127" s="6">
        <v>500000</v>
      </c>
      <c r="F127" s="6">
        <v>0</v>
      </c>
      <c r="G127" s="6">
        <v>0</v>
      </c>
      <c r="H127" s="22">
        <f t="shared" si="3"/>
        <v>500000</v>
      </c>
      <c r="I127" s="6">
        <v>198000</v>
      </c>
      <c r="J127" s="7">
        <v>0.395999999999999</v>
      </c>
    </row>
    <row r="128" spans="1:10" ht="12.75" customHeight="1">
      <c r="A128" s="5" t="s">
        <v>137</v>
      </c>
      <c r="B128" s="5" t="s">
        <v>14</v>
      </c>
      <c r="C128" s="5" t="s">
        <v>31</v>
      </c>
      <c r="D128" s="4" t="s">
        <v>147</v>
      </c>
      <c r="E128" s="6">
        <v>76600000</v>
      </c>
      <c r="F128" s="6">
        <v>-46882367.21</v>
      </c>
      <c r="G128" s="6">
        <v>0</v>
      </c>
      <c r="H128" s="22">
        <f t="shared" si="3"/>
        <v>29717632.79</v>
      </c>
      <c r="I128" s="6">
        <v>29490711.59</v>
      </c>
      <c r="J128" s="7">
        <v>0.992364088970223</v>
      </c>
    </row>
    <row r="129" spans="1:10" s="17" customFormat="1" ht="12.75" customHeight="1">
      <c r="A129" s="18" t="s">
        <v>137</v>
      </c>
      <c r="B129" s="18" t="s">
        <v>19</v>
      </c>
      <c r="C129" s="18"/>
      <c r="D129" s="19" t="s">
        <v>148</v>
      </c>
      <c r="E129" s="20">
        <v>0</v>
      </c>
      <c r="F129" s="20">
        <v>2000000</v>
      </c>
      <c r="G129" s="20">
        <v>0</v>
      </c>
      <c r="H129" s="22">
        <f t="shared" si="3"/>
        <v>2000000</v>
      </c>
      <c r="I129" s="20">
        <v>1841146.53</v>
      </c>
      <c r="J129" s="21">
        <v>0.920573265</v>
      </c>
    </row>
    <row r="130" spans="1:10" ht="12.75" customHeight="1">
      <c r="A130" s="5" t="s">
        <v>137</v>
      </c>
      <c r="B130" s="5" t="s">
        <v>19</v>
      </c>
      <c r="C130" s="5" t="s">
        <v>14</v>
      </c>
      <c r="D130" s="4" t="s">
        <v>149</v>
      </c>
      <c r="E130" s="6">
        <v>0</v>
      </c>
      <c r="F130" s="6">
        <v>2000000</v>
      </c>
      <c r="G130" s="6">
        <v>0</v>
      </c>
      <c r="H130" s="22">
        <f t="shared" si="3"/>
        <v>2000000</v>
      </c>
      <c r="I130" s="6">
        <v>1841146.53</v>
      </c>
      <c r="J130" s="7">
        <v>0.920573265</v>
      </c>
    </row>
    <row r="131" spans="1:10" s="17" customFormat="1" ht="12.75" customHeight="1">
      <c r="A131" s="18" t="s">
        <v>137</v>
      </c>
      <c r="B131" s="18" t="s">
        <v>31</v>
      </c>
      <c r="C131" s="18"/>
      <c r="D131" s="19" t="s">
        <v>150</v>
      </c>
      <c r="E131" s="20">
        <v>9800000</v>
      </c>
      <c r="F131" s="20">
        <v>46900000</v>
      </c>
      <c r="G131" s="20">
        <v>0</v>
      </c>
      <c r="H131" s="22">
        <f t="shared" si="3"/>
        <v>56700000</v>
      </c>
      <c r="I131" s="20">
        <v>56209699.732</v>
      </c>
      <c r="J131" s="21">
        <v>0.991352728959435</v>
      </c>
    </row>
    <row r="132" spans="1:10" ht="12.75" customHeight="1">
      <c r="A132" s="5" t="s">
        <v>137</v>
      </c>
      <c r="B132" s="5" t="s">
        <v>31</v>
      </c>
      <c r="C132" s="5" t="s">
        <v>24</v>
      </c>
      <c r="D132" s="4" t="s">
        <v>151</v>
      </c>
      <c r="E132" s="6">
        <v>9800000</v>
      </c>
      <c r="F132" s="6">
        <v>46900000</v>
      </c>
      <c r="G132" s="6">
        <v>0</v>
      </c>
      <c r="H132" s="22">
        <f t="shared" si="3"/>
        <v>56700000</v>
      </c>
      <c r="I132" s="6">
        <v>56209699.732</v>
      </c>
      <c r="J132" s="7">
        <v>0.991352728959435</v>
      </c>
    </row>
    <row r="133" spans="5:9" ht="12.75" customHeight="1" hidden="1">
      <c r="E133" s="23">
        <v>732568155</v>
      </c>
      <c r="F133" s="23">
        <v>-28248500</v>
      </c>
      <c r="G133" s="23">
        <v>-62804454.49</v>
      </c>
      <c r="H133" s="22">
        <f aca="true" t="shared" si="4" ref="H133:H147">SUM(E133:G133)</f>
        <v>641515200.51</v>
      </c>
      <c r="I133" s="23">
        <v>554964117.627928</v>
      </c>
    </row>
    <row r="134" spans="1:10" s="17" customFormat="1" ht="12.75" customHeight="1">
      <c r="A134" s="18" t="s">
        <v>152</v>
      </c>
      <c r="B134" s="18"/>
      <c r="C134" s="18"/>
      <c r="D134" s="19" t="s">
        <v>153</v>
      </c>
      <c r="E134" s="20">
        <v>732568155</v>
      </c>
      <c r="F134" s="20">
        <v>-28248500</v>
      </c>
      <c r="G134" s="20">
        <v>-62804454.49</v>
      </c>
      <c r="H134" s="15">
        <f t="shared" si="4"/>
        <v>641515200.51</v>
      </c>
      <c r="I134" s="20">
        <v>554964117.627928</v>
      </c>
      <c r="J134" s="21">
        <v>0.865083348277227</v>
      </c>
    </row>
    <row r="135" spans="1:10" s="17" customFormat="1" ht="12.75" customHeight="1">
      <c r="A135" s="18" t="s">
        <v>152</v>
      </c>
      <c r="B135" s="18" t="s">
        <v>14</v>
      </c>
      <c r="C135" s="18"/>
      <c r="D135" s="19" t="s">
        <v>154</v>
      </c>
      <c r="E135" s="20">
        <v>420500000</v>
      </c>
      <c r="F135" s="20">
        <v>-6984206.55</v>
      </c>
      <c r="G135" s="20">
        <v>-28603132.69</v>
      </c>
      <c r="H135" s="15">
        <f t="shared" si="4"/>
        <v>384912660.76</v>
      </c>
      <c r="I135" s="20">
        <v>336239729.8</v>
      </c>
      <c r="J135" s="21">
        <v>0.873548116437904</v>
      </c>
    </row>
    <row r="136" spans="1:10" ht="12.75" customHeight="1">
      <c r="A136" s="5" t="s">
        <v>152</v>
      </c>
      <c r="B136" s="5" t="s">
        <v>14</v>
      </c>
      <c r="C136" s="5" t="s">
        <v>14</v>
      </c>
      <c r="D136" s="4" t="s">
        <v>155</v>
      </c>
      <c r="E136" s="6">
        <v>8500000</v>
      </c>
      <c r="F136" s="6">
        <v>-300000</v>
      </c>
      <c r="G136" s="6">
        <v>0</v>
      </c>
      <c r="H136" s="22">
        <f t="shared" si="4"/>
        <v>8200000</v>
      </c>
      <c r="I136" s="6">
        <v>8200000</v>
      </c>
      <c r="J136" s="7">
        <v>1</v>
      </c>
    </row>
    <row r="137" spans="1:10" ht="12.75" customHeight="1">
      <c r="A137" s="5" t="s">
        <v>152</v>
      </c>
      <c r="B137" s="5" t="s">
        <v>14</v>
      </c>
      <c r="C137" s="5" t="s">
        <v>19</v>
      </c>
      <c r="D137" s="4" t="s">
        <v>156</v>
      </c>
      <c r="E137" s="6">
        <v>62000000</v>
      </c>
      <c r="F137" s="6">
        <v>665793.45</v>
      </c>
      <c r="G137" s="6">
        <v>28752299.33</v>
      </c>
      <c r="H137" s="22">
        <f t="shared" si="4"/>
        <v>91418092.78</v>
      </c>
      <c r="I137" s="6">
        <v>82840846.08</v>
      </c>
      <c r="J137" s="7">
        <v>0.906175610985</v>
      </c>
    </row>
    <row r="138" spans="1:10" ht="12.75" customHeight="1">
      <c r="A138" s="5" t="s">
        <v>152</v>
      </c>
      <c r="B138" s="5" t="s">
        <v>14</v>
      </c>
      <c r="C138" s="5" t="s">
        <v>24</v>
      </c>
      <c r="D138" s="4" t="s">
        <v>157</v>
      </c>
      <c r="E138" s="6">
        <v>350000000</v>
      </c>
      <c r="F138" s="6">
        <v>-7350000</v>
      </c>
      <c r="G138" s="6">
        <v>-57355432.02</v>
      </c>
      <c r="H138" s="22">
        <f t="shared" si="4"/>
        <v>285294567.98</v>
      </c>
      <c r="I138" s="6">
        <v>245198883.72</v>
      </c>
      <c r="J138" s="7">
        <v>0.859458648147794</v>
      </c>
    </row>
    <row r="139" spans="1:10" s="17" customFormat="1" ht="12.75" customHeight="1">
      <c r="A139" s="18" t="s">
        <v>152</v>
      </c>
      <c r="B139" s="18" t="s">
        <v>19</v>
      </c>
      <c r="C139" s="18"/>
      <c r="D139" s="19" t="s">
        <v>158</v>
      </c>
      <c r="E139" s="20">
        <v>29000000</v>
      </c>
      <c r="F139" s="20">
        <v>0</v>
      </c>
      <c r="G139" s="20">
        <v>-2717842</v>
      </c>
      <c r="H139" s="15">
        <f t="shared" si="4"/>
        <v>26282158</v>
      </c>
      <c r="I139" s="20">
        <v>17428002.327928</v>
      </c>
      <c r="J139" s="21">
        <v>0.663111542359953</v>
      </c>
    </row>
    <row r="140" spans="1:10" ht="12.75" customHeight="1">
      <c r="A140" s="5" t="s">
        <v>152</v>
      </c>
      <c r="B140" s="5" t="s">
        <v>19</v>
      </c>
      <c r="C140" s="5" t="s">
        <v>31</v>
      </c>
      <c r="D140" s="4" t="s">
        <v>159</v>
      </c>
      <c r="E140" s="6">
        <v>29000000</v>
      </c>
      <c r="F140" s="6">
        <v>0</v>
      </c>
      <c r="G140" s="6">
        <v>-2717842</v>
      </c>
      <c r="H140" s="22">
        <f t="shared" si="4"/>
        <v>26282158</v>
      </c>
      <c r="I140" s="6">
        <v>17428002.327928</v>
      </c>
      <c r="J140" s="7">
        <v>0.663111542359953</v>
      </c>
    </row>
    <row r="141" spans="1:10" s="17" customFormat="1" ht="12.75" customHeight="1">
      <c r="A141" s="18" t="s">
        <v>152</v>
      </c>
      <c r="B141" s="18" t="s">
        <v>24</v>
      </c>
      <c r="C141" s="18"/>
      <c r="D141" s="19" t="s">
        <v>160</v>
      </c>
      <c r="E141" s="20">
        <v>118000000</v>
      </c>
      <c r="F141" s="20">
        <v>-26848500</v>
      </c>
      <c r="G141" s="20">
        <v>-15000000</v>
      </c>
      <c r="H141" s="15">
        <f t="shared" si="4"/>
        <v>76151500</v>
      </c>
      <c r="I141" s="20">
        <v>61250274.66</v>
      </c>
      <c r="J141" s="21">
        <v>0.804321315535478</v>
      </c>
    </row>
    <row r="142" spans="1:10" ht="12.75" customHeight="1">
      <c r="A142" s="5" t="s">
        <v>152</v>
      </c>
      <c r="B142" s="5" t="s">
        <v>24</v>
      </c>
      <c r="C142" s="5" t="s">
        <v>14</v>
      </c>
      <c r="D142" s="4" t="s">
        <v>161</v>
      </c>
      <c r="E142" s="6">
        <v>118000000</v>
      </c>
      <c r="F142" s="6">
        <v>-26848500</v>
      </c>
      <c r="G142" s="6">
        <v>-15000000</v>
      </c>
      <c r="H142" s="22">
        <f t="shared" si="4"/>
        <v>76151500</v>
      </c>
      <c r="I142" s="6">
        <v>61250274.66</v>
      </c>
      <c r="J142" s="7">
        <v>0.804321315535478</v>
      </c>
    </row>
    <row r="143" spans="1:10" s="17" customFormat="1" ht="12.75" customHeight="1">
      <c r="A143" s="18" t="s">
        <v>152</v>
      </c>
      <c r="B143" s="18" t="s">
        <v>62</v>
      </c>
      <c r="C143" s="18"/>
      <c r="D143" s="19" t="s">
        <v>162</v>
      </c>
      <c r="E143" s="20">
        <v>77068155</v>
      </c>
      <c r="F143" s="20">
        <v>5584206.55</v>
      </c>
      <c r="G143" s="20">
        <v>-11291686.72</v>
      </c>
      <c r="H143" s="15">
        <f t="shared" si="4"/>
        <v>71360674.83</v>
      </c>
      <c r="I143" s="20">
        <v>57237903.92</v>
      </c>
      <c r="J143" s="21">
        <v>0.802093086372232</v>
      </c>
    </row>
    <row r="144" spans="1:10" ht="12.75" customHeight="1">
      <c r="A144" s="5" t="s">
        <v>152</v>
      </c>
      <c r="B144" s="5" t="s">
        <v>62</v>
      </c>
      <c r="C144" s="5" t="s">
        <v>14</v>
      </c>
      <c r="D144" s="4" t="s">
        <v>163</v>
      </c>
      <c r="E144" s="6">
        <v>50068155</v>
      </c>
      <c r="F144" s="6">
        <v>-4115793.45</v>
      </c>
      <c r="G144" s="6">
        <v>-11291686.72</v>
      </c>
      <c r="H144" s="22">
        <f t="shared" si="4"/>
        <v>34660674.83</v>
      </c>
      <c r="I144" s="6">
        <v>31848332.82</v>
      </c>
      <c r="J144" s="7">
        <v>0.918860725482303</v>
      </c>
    </row>
    <row r="145" spans="1:10" ht="12.75" customHeight="1">
      <c r="A145" s="5" t="s">
        <v>152</v>
      </c>
      <c r="B145" s="5" t="s">
        <v>62</v>
      </c>
      <c r="C145" s="5" t="s">
        <v>19</v>
      </c>
      <c r="D145" s="4" t="s">
        <v>164</v>
      </c>
      <c r="E145" s="6">
        <v>27000000</v>
      </c>
      <c r="F145" s="6">
        <v>9700000</v>
      </c>
      <c r="G145" s="6">
        <v>0</v>
      </c>
      <c r="H145" s="22">
        <f t="shared" si="4"/>
        <v>36700000</v>
      </c>
      <c r="I145" s="6">
        <v>25389571.1</v>
      </c>
      <c r="J145" s="7">
        <v>0.691813926430517</v>
      </c>
    </row>
    <row r="146" spans="1:10" s="17" customFormat="1" ht="12.75" customHeight="1">
      <c r="A146" s="18" t="s">
        <v>152</v>
      </c>
      <c r="B146" s="18" t="s">
        <v>64</v>
      </c>
      <c r="C146" s="18"/>
      <c r="D146" s="19" t="s">
        <v>165</v>
      </c>
      <c r="E146" s="20">
        <v>88000000</v>
      </c>
      <c r="F146" s="20">
        <v>0</v>
      </c>
      <c r="G146" s="20">
        <v>-5191793.08</v>
      </c>
      <c r="H146" s="15">
        <f t="shared" si="4"/>
        <v>82808206.92</v>
      </c>
      <c r="I146" s="20">
        <v>82808206.92</v>
      </c>
      <c r="J146" s="21">
        <v>1</v>
      </c>
    </row>
    <row r="147" spans="1:10" ht="12.75" customHeight="1">
      <c r="A147" s="5" t="s">
        <v>152</v>
      </c>
      <c r="B147" s="5" t="s">
        <v>64</v>
      </c>
      <c r="C147" s="5" t="s">
        <v>14</v>
      </c>
      <c r="D147" s="4" t="s">
        <v>166</v>
      </c>
      <c r="E147" s="6">
        <v>88000000</v>
      </c>
      <c r="F147" s="6">
        <v>0</v>
      </c>
      <c r="G147" s="6">
        <v>-5191793.08</v>
      </c>
      <c r="H147" s="22">
        <f t="shared" si="4"/>
        <v>82808206.92</v>
      </c>
      <c r="I147" s="6">
        <v>82808206.92</v>
      </c>
      <c r="J147" s="7">
        <v>1</v>
      </c>
    </row>
    <row r="148" spans="1:10" s="17" customFormat="1" ht="12.75" customHeight="1">
      <c r="A148" s="18"/>
      <c r="B148" s="18"/>
      <c r="C148" s="18"/>
      <c r="D148" s="19"/>
      <c r="E148" s="20"/>
      <c r="F148" s="20"/>
      <c r="G148" s="20"/>
      <c r="H148" s="22"/>
      <c r="I148" s="20"/>
      <c r="J148" s="21"/>
    </row>
    <row r="149" spans="1:10" s="17" customFormat="1" ht="12.75" customHeight="1">
      <c r="A149" s="18"/>
      <c r="B149" s="18"/>
      <c r="C149" s="18"/>
      <c r="D149" s="19" t="s">
        <v>167</v>
      </c>
      <c r="E149" s="20">
        <f>+E134+E119+E115+E82+E31+E5</f>
        <v>4736608872</v>
      </c>
      <c r="F149" s="20">
        <f>+F134+F119+F115+F82+F31+F5</f>
        <v>-1.862645149230957E-09</v>
      </c>
      <c r="G149" s="20">
        <f>+G134+G119+G115+G82+G31+G5</f>
        <v>-262980319.57999998</v>
      </c>
      <c r="H149" s="22">
        <f>SUM(E149:G149)</f>
        <v>4473628552.42</v>
      </c>
      <c r="I149" s="20">
        <v>3799390887.7688</v>
      </c>
      <c r="J149" s="21">
        <v>0.849286176366505</v>
      </c>
    </row>
    <row r="150" ht="12.75" customHeight="1">
      <c r="H150" s="20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2019-06-07T22:28:20Z</dcterms:created>
  <dcterms:modified xsi:type="dcterms:W3CDTF">2019-06-07T22:28:23Z</dcterms:modified>
  <cp:category/>
  <cp:version/>
  <cp:contentType/>
  <cp:contentStatus/>
</cp:coreProperties>
</file>