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autoCompressPictures="0"/>
  <bookViews>
    <workbookView xWindow="0" yWindow="0" windowWidth="21600" windowHeight="9510" tabRatio="788" activeTab="7"/>
  </bookViews>
  <sheets>
    <sheet name="Enero" sheetId="14" r:id="rId1"/>
    <sheet name="Febrero" sheetId="15" r:id="rId2"/>
    <sheet name="Marzo" sheetId="16" r:id="rId3"/>
    <sheet name="Abril" sheetId="17" r:id="rId4"/>
    <sheet name="Mayo" sheetId="18" r:id="rId5"/>
    <sheet name="Junio" sheetId="19" r:id="rId6"/>
    <sheet name="Julio" sheetId="20" r:id="rId7"/>
    <sheet name="Agosto" sheetId="21" r:id="rId8"/>
    <sheet name="Septiembre" sheetId="22" r:id="rId9"/>
    <sheet name="Octubre" sheetId="23" r:id="rId10"/>
    <sheet name="Noviembre" sheetId="24" r:id="rId11"/>
    <sheet name="Diciembre" sheetId="25" r:id="rId12"/>
  </sheets>
  <definedNames>
    <definedName name="_xlnm.Print_Area" localSheetId="0">Enero!$A$1:$H$14</definedName>
    <definedName name="CalendarYear">Enero!$K$2</definedName>
    <definedName name="ColumnTitleRegion1..H12.1">Enero!$B$2</definedName>
    <definedName name="ColumnTitleRegion1..H12.10">Octubre!$B$2</definedName>
    <definedName name="ColumnTitleRegion1..H12.11">Noviembre!$B$2</definedName>
    <definedName name="ColumnTitleRegion1..H12.12">Diciembre!$B$2</definedName>
    <definedName name="ColumnTitleRegion1..H12.2">Febrero!$B$2</definedName>
    <definedName name="ColumnTitleRegion1..H12.3">Marzo!$B$2</definedName>
    <definedName name="ColumnTitleRegion1..H12.4">Abril!$B$2</definedName>
    <definedName name="ColumnTitleRegion1..H12.5">Mayo!$B$2</definedName>
    <definedName name="ColumnTitleRegion1..H12.6">Junio!$B$2</definedName>
    <definedName name="ColumnTitleRegion1..H12.7">Julio!$B$2</definedName>
    <definedName name="ColumnTitleRegion1..H12.8">Agosto!$B$2</definedName>
    <definedName name="ColumnTitleRegion1..H12.9">Septiembre!$B$2</definedName>
    <definedName name="ColumnTitleRegion2..C14.1">Enero!$B$2</definedName>
    <definedName name="ColumnTitleRegion2..C14.10">Octubre!$B$2</definedName>
    <definedName name="ColumnTitleRegion2..C14.11">Noviembre!$B$2</definedName>
    <definedName name="ColumnTitleRegion2..C14.12">Diciembre!$B$2</definedName>
    <definedName name="ColumnTitleRegion2..C14.2">Febrero!$B$2</definedName>
    <definedName name="ColumnTitleRegion2..C14.3">Marzo!$B$2</definedName>
    <definedName name="ColumnTitleRegion2..C14.4">Abril!$B$2</definedName>
    <definedName name="ColumnTitleRegion2..C14.5">Mayo!$B$2</definedName>
    <definedName name="ColumnTitleRegion2..C14.6">Junio!$B$2</definedName>
    <definedName name="ColumnTitleRegion2..C14.7">Julio!$B$2</definedName>
    <definedName name="ColumnTitleRegion2..C14.8">Agosto!$B$2</definedName>
    <definedName name="ColumnTitleRegion2..C14.9">Septiembre!$B$2</definedName>
    <definedName name="DaysAndWeeks">{0,1,2,3,4,5,6} + {0;1;2;3;4;5}*7</definedName>
    <definedName name="WeekStart">Enero!$K$3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 i="25" l="1"/>
  <c r="B2" i="24"/>
  <c r="B2" i="23"/>
  <c r="B2" i="22"/>
  <c r="B2" i="21"/>
  <c r="B2" i="20"/>
  <c r="B2" i="19"/>
  <c r="B2" i="18"/>
  <c r="B2" i="17"/>
  <c r="B2" i="16"/>
  <c r="B2" i="15"/>
  <c r="K2" i="14" l="1"/>
  <c r="B1" i="14" l="1"/>
  <c r="B13" i="25" a="1"/>
  <c r="B11" i="25" a="1"/>
  <c r="B9" i="25" a="1"/>
  <c r="B7" i="25" a="1"/>
  <c r="B5" i="25" a="1"/>
  <c r="B3" i="25" a="1"/>
  <c r="B13" i="24" a="1"/>
  <c r="B11" i="24" a="1"/>
  <c r="B9" i="24" a="1"/>
  <c r="B7" i="24" a="1"/>
  <c r="B5" i="24" a="1"/>
  <c r="B3" i="24" a="1"/>
  <c r="B13" i="23" a="1"/>
  <c r="B11" i="23" a="1"/>
  <c r="B9" i="23" a="1"/>
  <c r="B7" i="23" a="1"/>
  <c r="B5" i="23" a="1"/>
  <c r="B3" i="23" a="1"/>
  <c r="B13" i="22" a="1"/>
  <c r="B11" i="22" a="1"/>
  <c r="B9" i="22" a="1"/>
  <c r="B7" i="22" a="1"/>
  <c r="B5" i="22" a="1"/>
  <c r="B3" i="22" a="1"/>
  <c r="B13" i="21" a="1"/>
  <c r="B11" i="21" a="1"/>
  <c r="B9" i="21" a="1"/>
  <c r="B7" i="21" a="1"/>
  <c r="B5" i="21" a="1"/>
  <c r="B3" i="21" a="1"/>
  <c r="B13" i="20" a="1"/>
  <c r="B11" i="20" a="1"/>
  <c r="B9" i="20" a="1"/>
  <c r="B7" i="20" a="1"/>
  <c r="B5" i="20" a="1"/>
  <c r="B3" i="20" a="1"/>
  <c r="B13" i="19" a="1"/>
  <c r="B11" i="19" a="1"/>
  <c r="B9" i="19" a="1"/>
  <c r="B7" i="19" a="1"/>
  <c r="B5" i="19" a="1"/>
  <c r="B3" i="19" a="1"/>
  <c r="B13" i="18" a="1"/>
  <c r="B11" i="18" a="1"/>
  <c r="B9" i="18" a="1"/>
  <c r="B7" i="18" a="1"/>
  <c r="B5" i="18" a="1"/>
  <c r="B3" i="18" a="1"/>
  <c r="B13" i="17" a="1"/>
  <c r="B11" i="17" a="1"/>
  <c r="B9" i="17" a="1"/>
  <c r="B7" i="17" a="1"/>
  <c r="B5" i="17" a="1"/>
  <c r="B3" i="17" a="1"/>
  <c r="B13" i="16" a="1"/>
  <c r="B11" i="16" a="1"/>
  <c r="B9" i="16" a="1"/>
  <c r="B7" i="16" a="1"/>
  <c r="B5" i="16" a="1"/>
  <c r="B3" i="16" a="1"/>
  <c r="B13" i="15" a="1"/>
  <c r="B11" i="15" a="1"/>
  <c r="B9" i="15" a="1"/>
  <c r="B7" i="15" a="1"/>
  <c r="B5" i="15" a="1"/>
  <c r="B3" i="15" a="1"/>
  <c r="B13" i="14" a="1"/>
  <c r="B11" i="14" a="1"/>
  <c r="B9" i="14" a="1"/>
  <c r="B7" i="14" a="1"/>
  <c r="B5" i="14" a="1"/>
  <c r="B3" i="14" a="1"/>
  <c r="B1" i="16"/>
  <c r="B1" i="15"/>
  <c r="B1" i="18"/>
  <c r="B1" i="17"/>
  <c r="B1" i="20"/>
  <c r="B1" i="19"/>
  <c r="B1" i="22"/>
  <c r="B1" i="21"/>
  <c r="B1" i="24"/>
  <c r="B1" i="23"/>
  <c r="B1" i="25"/>
  <c r="H3" i="14" l="1"/>
  <c r="G3" i="14"/>
  <c r="F3" i="14"/>
  <c r="E3" i="14"/>
  <c r="D3" i="14"/>
  <c r="C3" i="14"/>
  <c r="B3" i="14"/>
  <c r="H5" i="14"/>
  <c r="G5" i="14"/>
  <c r="F5" i="14"/>
  <c r="E5" i="14"/>
  <c r="D5" i="14"/>
  <c r="C5" i="14"/>
  <c r="B5" i="14"/>
  <c r="H7" i="14"/>
  <c r="G7" i="14"/>
  <c r="F7" i="14"/>
  <c r="E7" i="14"/>
  <c r="D7" i="14"/>
  <c r="C7" i="14"/>
  <c r="B7" i="14"/>
  <c r="H9" i="14"/>
  <c r="G9" i="14"/>
  <c r="F9" i="14"/>
  <c r="E9" i="14"/>
  <c r="D9" i="14"/>
  <c r="C9" i="14"/>
  <c r="B9" i="14"/>
  <c r="H11" i="14"/>
  <c r="G11" i="14"/>
  <c r="F11" i="14"/>
  <c r="E11" i="14"/>
  <c r="D11" i="14"/>
  <c r="C11" i="14"/>
  <c r="B11" i="14"/>
  <c r="C13" i="14"/>
  <c r="B13" i="14"/>
  <c r="H3" i="15"/>
  <c r="H2" i="15" s="1"/>
  <c r="G3" i="15"/>
  <c r="G2" i="15" s="1"/>
  <c r="F3" i="15"/>
  <c r="F2" i="15" s="1"/>
  <c r="E3" i="15"/>
  <c r="D3" i="15"/>
  <c r="C3" i="15"/>
  <c r="C2" i="15" s="1"/>
  <c r="B3" i="15"/>
  <c r="H5" i="15"/>
  <c r="G5" i="15"/>
  <c r="F5" i="15"/>
  <c r="E5" i="15"/>
  <c r="D5" i="15"/>
  <c r="C5" i="15"/>
  <c r="B5" i="15"/>
  <c r="H7" i="15"/>
  <c r="G7" i="15"/>
  <c r="F7" i="15"/>
  <c r="E7" i="15"/>
  <c r="D7" i="15"/>
  <c r="C7" i="15"/>
  <c r="B7" i="15"/>
  <c r="H9" i="15"/>
  <c r="G9" i="15"/>
  <c r="F9" i="15"/>
  <c r="E9" i="15"/>
  <c r="D9" i="15"/>
  <c r="C9" i="15"/>
  <c r="B9" i="15"/>
  <c r="H11" i="15"/>
  <c r="G11" i="15"/>
  <c r="F11" i="15"/>
  <c r="E11" i="15"/>
  <c r="D11" i="15"/>
  <c r="C11" i="15"/>
  <c r="B11" i="15"/>
  <c r="C13" i="15"/>
  <c r="B13" i="15"/>
  <c r="H3" i="16"/>
  <c r="H2" i="16" s="1"/>
  <c r="G3" i="16"/>
  <c r="G2" i="16" s="1"/>
  <c r="F3" i="16"/>
  <c r="E3" i="16"/>
  <c r="D3" i="16"/>
  <c r="D2" i="16" s="1"/>
  <c r="C3" i="16"/>
  <c r="C2" i="16" s="1"/>
  <c r="B3" i="16"/>
  <c r="H5" i="16"/>
  <c r="G5" i="16"/>
  <c r="F5" i="16"/>
  <c r="E5" i="16"/>
  <c r="D5" i="16"/>
  <c r="C5" i="16"/>
  <c r="B5" i="16"/>
  <c r="H7" i="16"/>
  <c r="G7" i="16"/>
  <c r="F7" i="16"/>
  <c r="E7" i="16"/>
  <c r="D7" i="16"/>
  <c r="C7" i="16"/>
  <c r="B7" i="16"/>
  <c r="H9" i="16"/>
  <c r="G9" i="16"/>
  <c r="F9" i="16"/>
  <c r="E9" i="16"/>
  <c r="D9" i="16"/>
  <c r="C9" i="16"/>
  <c r="B9" i="16"/>
  <c r="H11" i="16"/>
  <c r="G11" i="16"/>
  <c r="F11" i="16"/>
  <c r="E11" i="16"/>
  <c r="D11" i="16"/>
  <c r="C11" i="16"/>
  <c r="B11" i="16"/>
  <c r="C13" i="16"/>
  <c r="B13" i="16"/>
  <c r="H3" i="17"/>
  <c r="H2" i="17" s="1"/>
  <c r="G3" i="17"/>
  <c r="F3" i="17"/>
  <c r="F2" i="17" s="1"/>
  <c r="E3" i="17"/>
  <c r="E2" i="17" s="1"/>
  <c r="D3" i="17"/>
  <c r="D2" i="17" s="1"/>
  <c r="C3" i="17"/>
  <c r="B3" i="17"/>
  <c r="H5" i="17"/>
  <c r="G5" i="17"/>
  <c r="F5" i="17"/>
  <c r="E5" i="17"/>
  <c r="D5" i="17"/>
  <c r="C5" i="17"/>
  <c r="B5" i="17"/>
  <c r="H7" i="17"/>
  <c r="G7" i="17"/>
  <c r="F7" i="17"/>
  <c r="E7" i="17"/>
  <c r="D7" i="17"/>
  <c r="C7" i="17"/>
  <c r="B7" i="17"/>
  <c r="H9" i="17"/>
  <c r="G9" i="17"/>
  <c r="F9" i="17"/>
  <c r="E9" i="17"/>
  <c r="D9" i="17"/>
  <c r="C9" i="17"/>
  <c r="B9" i="17"/>
  <c r="H11" i="17"/>
  <c r="G11" i="17"/>
  <c r="F11" i="17"/>
  <c r="E11" i="17"/>
  <c r="D11" i="17"/>
  <c r="C11" i="17"/>
  <c r="B11" i="17"/>
  <c r="C13" i="17"/>
  <c r="B13" i="17"/>
  <c r="H3" i="18"/>
  <c r="G3" i="18"/>
  <c r="G2" i="18" s="1"/>
  <c r="F3" i="18"/>
  <c r="F2" i="18" s="1"/>
  <c r="E3" i="18"/>
  <c r="E2" i="18" s="1"/>
  <c r="D3" i="18"/>
  <c r="C3" i="18"/>
  <c r="C2" i="18" s="1"/>
  <c r="B3" i="18"/>
  <c r="H5" i="18"/>
  <c r="G5" i="18"/>
  <c r="F5" i="18"/>
  <c r="E5" i="18"/>
  <c r="D5" i="18"/>
  <c r="C5" i="18"/>
  <c r="B5" i="18"/>
  <c r="H7" i="18"/>
  <c r="G7" i="18"/>
  <c r="F7" i="18"/>
  <c r="E7" i="18"/>
  <c r="D7" i="18"/>
  <c r="C7" i="18"/>
  <c r="B7" i="18"/>
  <c r="H9" i="18"/>
  <c r="G9" i="18"/>
  <c r="F9" i="18"/>
  <c r="E9" i="18"/>
  <c r="D9" i="18"/>
  <c r="C9" i="18"/>
  <c r="B9" i="18"/>
  <c r="H11" i="18"/>
  <c r="G11" i="18"/>
  <c r="F11" i="18"/>
  <c r="E11" i="18"/>
  <c r="D11" i="18"/>
  <c r="C11" i="18"/>
  <c r="B11" i="18"/>
  <c r="C13" i="18"/>
  <c r="B13" i="18"/>
  <c r="H3" i="19"/>
  <c r="H2" i="19" s="1"/>
  <c r="G3" i="19"/>
  <c r="G2" i="19" s="1"/>
  <c r="F3" i="19"/>
  <c r="F2" i="19" s="1"/>
  <c r="E3" i="19"/>
  <c r="D3" i="19"/>
  <c r="C3" i="19"/>
  <c r="C2" i="19" s="1"/>
  <c r="B3" i="19"/>
  <c r="H5" i="19"/>
  <c r="G5" i="19"/>
  <c r="F5" i="19"/>
  <c r="E5" i="19"/>
  <c r="D5" i="19"/>
  <c r="C5" i="19"/>
  <c r="B5" i="19"/>
  <c r="H7" i="19"/>
  <c r="G7" i="19"/>
  <c r="F7" i="19"/>
  <c r="E7" i="19"/>
  <c r="D7" i="19"/>
  <c r="C7" i="19"/>
  <c r="B7" i="19"/>
  <c r="H9" i="19"/>
  <c r="G9" i="19"/>
  <c r="F9" i="19"/>
  <c r="E9" i="19"/>
  <c r="D9" i="19"/>
  <c r="C9" i="19"/>
  <c r="B9" i="19"/>
  <c r="H11" i="19"/>
  <c r="G11" i="19"/>
  <c r="F11" i="19"/>
  <c r="E11" i="19"/>
  <c r="D11" i="19"/>
  <c r="C11" i="19"/>
  <c r="B11" i="19"/>
  <c r="C13" i="19"/>
  <c r="B13" i="19"/>
  <c r="H3" i="20"/>
  <c r="H2" i="20" s="1"/>
  <c r="G3" i="20"/>
  <c r="G2" i="20" s="1"/>
  <c r="F3" i="20"/>
  <c r="E3" i="20"/>
  <c r="E2" i="20" s="1"/>
  <c r="D3" i="20"/>
  <c r="D2" i="20" s="1"/>
  <c r="C3" i="20"/>
  <c r="C2" i="20" s="1"/>
  <c r="B3" i="20"/>
  <c r="H5" i="20"/>
  <c r="G5" i="20"/>
  <c r="F5" i="20"/>
  <c r="E5" i="20"/>
  <c r="D5" i="20"/>
  <c r="C5" i="20"/>
  <c r="B5" i="20"/>
  <c r="H7" i="20"/>
  <c r="G7" i="20"/>
  <c r="F7" i="20"/>
  <c r="E7" i="20"/>
  <c r="D7" i="20"/>
  <c r="C7" i="20"/>
  <c r="B7" i="20"/>
  <c r="H9" i="20"/>
  <c r="G9" i="20"/>
  <c r="F9" i="20"/>
  <c r="E9" i="20"/>
  <c r="D9" i="20"/>
  <c r="C9" i="20"/>
  <c r="B9" i="20"/>
  <c r="H11" i="20"/>
  <c r="G11" i="20"/>
  <c r="F11" i="20"/>
  <c r="E11" i="20"/>
  <c r="D11" i="20"/>
  <c r="C11" i="20"/>
  <c r="B11" i="20"/>
  <c r="C13" i="20"/>
  <c r="B13" i="20"/>
  <c r="H3" i="21"/>
  <c r="H2" i="21" s="1"/>
  <c r="G3" i="21"/>
  <c r="G2" i="21" s="1"/>
  <c r="F3" i="21"/>
  <c r="F2" i="21" s="1"/>
  <c r="E3" i="21"/>
  <c r="E2" i="21" s="1"/>
  <c r="D3" i="21"/>
  <c r="D2" i="21" s="1"/>
  <c r="C3" i="21"/>
  <c r="C2" i="21" s="1"/>
  <c r="B3" i="21"/>
  <c r="H5" i="21"/>
  <c r="G5" i="21"/>
  <c r="F5" i="21"/>
  <c r="E5" i="21"/>
  <c r="D5" i="21"/>
  <c r="C5" i="21"/>
  <c r="B5" i="21"/>
  <c r="H7" i="21"/>
  <c r="G7" i="21"/>
  <c r="F7" i="21"/>
  <c r="E7" i="21"/>
  <c r="D7" i="21"/>
  <c r="C7" i="21"/>
  <c r="B7" i="21"/>
  <c r="H9" i="21"/>
  <c r="G9" i="21"/>
  <c r="F9" i="21"/>
  <c r="E9" i="21"/>
  <c r="D9" i="21"/>
  <c r="C9" i="21"/>
  <c r="B9" i="21"/>
  <c r="H11" i="21"/>
  <c r="G11" i="21"/>
  <c r="F11" i="21"/>
  <c r="E11" i="21"/>
  <c r="D11" i="21"/>
  <c r="C11" i="21"/>
  <c r="B11" i="21"/>
  <c r="C13" i="21"/>
  <c r="B13" i="21"/>
  <c r="H3" i="22"/>
  <c r="H2" i="22" s="1"/>
  <c r="G3" i="22"/>
  <c r="G2" i="22" s="1"/>
  <c r="F3" i="22"/>
  <c r="F2" i="22" s="1"/>
  <c r="E3" i="22"/>
  <c r="E2" i="22" s="1"/>
  <c r="D3" i="22"/>
  <c r="D2" i="22" s="1"/>
  <c r="C3" i="22"/>
  <c r="C2" i="22" s="1"/>
  <c r="B3" i="22"/>
  <c r="H5" i="22"/>
  <c r="G5" i="22"/>
  <c r="F5" i="22"/>
  <c r="E5" i="22"/>
  <c r="D5" i="22"/>
  <c r="C5" i="22"/>
  <c r="B5" i="22"/>
  <c r="H7" i="22"/>
  <c r="G7" i="22"/>
  <c r="F7" i="22"/>
  <c r="E7" i="22"/>
  <c r="D7" i="22"/>
  <c r="C7" i="22"/>
  <c r="B7" i="22"/>
  <c r="H9" i="22"/>
  <c r="G9" i="22"/>
  <c r="F9" i="22"/>
  <c r="E9" i="22"/>
  <c r="D9" i="22"/>
  <c r="C9" i="22"/>
  <c r="B9" i="22"/>
  <c r="H11" i="22"/>
  <c r="G11" i="22"/>
  <c r="F11" i="22"/>
  <c r="E11" i="22"/>
  <c r="D11" i="22"/>
  <c r="C11" i="22"/>
  <c r="B11" i="22"/>
  <c r="C13" i="22"/>
  <c r="B13" i="22"/>
  <c r="H3" i="23"/>
  <c r="H2" i="23" s="1"/>
  <c r="G3" i="23"/>
  <c r="G2" i="23" s="1"/>
  <c r="F3" i="23"/>
  <c r="F2" i="23" s="1"/>
  <c r="E3" i="23"/>
  <c r="D3" i="23"/>
  <c r="D2" i="23" s="1"/>
  <c r="C3" i="23"/>
  <c r="C2" i="23" s="1"/>
  <c r="B3" i="23"/>
  <c r="H5" i="23"/>
  <c r="G5" i="23"/>
  <c r="F5" i="23"/>
  <c r="E5" i="23"/>
  <c r="D5" i="23"/>
  <c r="C5" i="23"/>
  <c r="B5" i="23"/>
  <c r="H7" i="23"/>
  <c r="G7" i="23"/>
  <c r="F7" i="23"/>
  <c r="E7" i="23"/>
  <c r="D7" i="23"/>
  <c r="C7" i="23"/>
  <c r="B7" i="23"/>
  <c r="H9" i="23"/>
  <c r="G9" i="23"/>
  <c r="F9" i="23"/>
  <c r="E9" i="23"/>
  <c r="D9" i="23"/>
  <c r="C9" i="23"/>
  <c r="B9" i="23"/>
  <c r="H11" i="23"/>
  <c r="G11" i="23"/>
  <c r="F11" i="23"/>
  <c r="E11" i="23"/>
  <c r="D11" i="23"/>
  <c r="C11" i="23"/>
  <c r="B11" i="23"/>
  <c r="C13" i="23"/>
  <c r="B13" i="23"/>
  <c r="H3" i="24"/>
  <c r="H2" i="24" s="1"/>
  <c r="G3" i="24"/>
  <c r="G2" i="24" s="1"/>
  <c r="F3" i="24"/>
  <c r="F2" i="24" s="1"/>
  <c r="E3" i="24"/>
  <c r="E2" i="24" s="1"/>
  <c r="D3" i="24"/>
  <c r="D2" i="24" s="1"/>
  <c r="C3" i="24"/>
  <c r="C2" i="24" s="1"/>
  <c r="B3" i="24"/>
  <c r="H5" i="24"/>
  <c r="G5" i="24"/>
  <c r="F5" i="24"/>
  <c r="E5" i="24"/>
  <c r="D5" i="24"/>
  <c r="C5" i="24"/>
  <c r="B5" i="24"/>
  <c r="H7" i="24"/>
  <c r="G7" i="24"/>
  <c r="F7" i="24"/>
  <c r="E7" i="24"/>
  <c r="D7" i="24"/>
  <c r="C7" i="24"/>
  <c r="B7" i="24"/>
  <c r="H9" i="24"/>
  <c r="G9" i="24"/>
  <c r="F9" i="24"/>
  <c r="E9" i="24"/>
  <c r="D9" i="24"/>
  <c r="C9" i="24"/>
  <c r="B9" i="24"/>
  <c r="H11" i="24"/>
  <c r="G11" i="24"/>
  <c r="F11" i="24"/>
  <c r="E11" i="24"/>
  <c r="D11" i="24"/>
  <c r="C11" i="24"/>
  <c r="B11" i="24"/>
  <c r="C13" i="24"/>
  <c r="B13" i="24"/>
  <c r="H3" i="25"/>
  <c r="H2" i="25" s="1"/>
  <c r="G3" i="25"/>
  <c r="G2" i="25" s="1"/>
  <c r="F3" i="25"/>
  <c r="F2" i="25" s="1"/>
  <c r="E3" i="25"/>
  <c r="E2" i="25" s="1"/>
  <c r="D3" i="25"/>
  <c r="D2" i="25" s="1"/>
  <c r="C3" i="25"/>
  <c r="C2" i="25" s="1"/>
  <c r="B3" i="25"/>
  <c r="H5" i="25"/>
  <c r="G5" i="25"/>
  <c r="F5" i="25"/>
  <c r="E5" i="25"/>
  <c r="D5" i="25"/>
  <c r="C5" i="25"/>
  <c r="B5" i="25"/>
  <c r="H7" i="25"/>
  <c r="G7" i="25"/>
  <c r="F7" i="25"/>
  <c r="E7" i="25"/>
  <c r="D7" i="25"/>
  <c r="C7" i="25"/>
  <c r="B7" i="25"/>
  <c r="H9" i="25"/>
  <c r="G9" i="25"/>
  <c r="F9" i="25"/>
  <c r="E9" i="25"/>
  <c r="D9" i="25"/>
  <c r="C9" i="25"/>
  <c r="B9" i="25"/>
  <c r="H11" i="25"/>
  <c r="G11" i="25"/>
  <c r="F11" i="25"/>
  <c r="E11" i="25"/>
  <c r="D11" i="25"/>
  <c r="C11" i="25"/>
  <c r="B11" i="25"/>
  <c r="C13" i="25"/>
  <c r="B13" i="25"/>
  <c r="D2" i="18"/>
  <c r="H2" i="18"/>
  <c r="E2" i="23"/>
  <c r="F2" i="20"/>
  <c r="E2" i="19"/>
  <c r="D2" i="19"/>
  <c r="C2" i="17"/>
  <c r="G2" i="17"/>
  <c r="E2" i="16"/>
  <c r="F2" i="16"/>
  <c r="E2" i="15"/>
  <c r="D2" i="15"/>
  <c r="B2" i="14"/>
  <c r="G2" i="14" l="1"/>
  <c r="E2" i="14"/>
  <c r="C2" i="14"/>
  <c r="H2" i="14"/>
  <c r="F2" i="14"/>
  <c r="D2" i="14"/>
</calcChain>
</file>

<file path=xl/sharedStrings.xml><?xml version="1.0" encoding="utf-8"?>
<sst xmlns="http://schemas.openxmlformats.org/spreadsheetml/2006/main" count="39" uniqueCount="21">
  <si>
    <t>NOTAS</t>
  </si>
  <si>
    <t>CONFIGURACIÓN DEL CALENDARIO</t>
  </si>
  <si>
    <t>AÑO</t>
  </si>
  <si>
    <t>INICIO DE LA SEMANA</t>
  </si>
  <si>
    <t>DOMINGO</t>
  </si>
  <si>
    <t>Consejo de Gobierno Ampliado -Virtual
Firma Ministerio de Hacienda -Banco Mundial</t>
  </si>
  <si>
    <t>Reunión convocada por COMEX
Reunión CI Incopesca:Plan de
Trabajo</t>
  </si>
  <si>
    <t>Presentación informe etapa I Registro
Reunión con GLOBAL FISHING
WATCH</t>
  </si>
  <si>
    <t>Reunión para ver tema Expediente 15-008130-0007-CO
Reunión levantamiento de procesos</t>
  </si>
  <si>
    <t xml:space="preserve">Reunión Comex, tema CANEPP/Convenio GFW
Reunión Virtual Pescadores Zona Sur-Viceministro Presidencia
</t>
  </si>
  <si>
    <t>Reunión preparatoria MAG para
la vista en la Sala
Constitucional sobre
el
expediente Nº 15-008130-
0007-CO</t>
  </si>
  <si>
    <t>Reunión con
Sector Pesquero</t>
  </si>
  <si>
    <t>Reunión CANEPP- Convenio
GFW-Incopesca/MAG</t>
  </si>
  <si>
    <t>Sesión de
Junta Directiva</t>
  </si>
  <si>
    <t>Reunión Proyecto Pole &amp; lines
Reunión Control y Vigilancia
participan MAG-Vice Aguas y
Mares</t>
  </si>
  <si>
    <t>Reunión MAG- Estado
Incopesca</t>
  </si>
  <si>
    <t>Comisión
Pesca Ilegal
Sala
Tecnologica
Ministerio de
Agricultura,</t>
  </si>
  <si>
    <t>CCCT - Reunión - Participar DCS
Lanzamiento
Virtual App
PezCA</t>
  </si>
  <si>
    <t>Comisión Pesca Ilegal
Sala Tecnologica
Ministerio de Agricultura</t>
  </si>
  <si>
    <t>Reunión CAN-MAG
Reunión Comisión Gobernanza</t>
  </si>
  <si>
    <t>Reunión CAN-MAG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</si>
</sst>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13" x14ac:knownFonts="1">
    <font>
      <sz val="11"/>
      <color theme="1" tint="0.24994659260841701"/>
      <name val="Sylfaen"/>
      <family val="2"/>
      <scheme val="minor"/>
    </font>
    <font>
      <sz val="8"/>
      <name val="Arial"/>
      <family val="2"/>
    </font>
    <font>
      <sz val="10"/>
      <name val="Century Gothic"/>
      <family val="2"/>
    </font>
    <font>
      <b/>
      <sz val="11"/>
      <color theme="0"/>
      <name val="Sylfaen"/>
      <family val="2"/>
      <scheme val="minor"/>
    </font>
    <font>
      <b/>
      <sz val="14"/>
      <color theme="0"/>
      <name val="Sylfaen"/>
      <family val="2"/>
      <scheme val="minor"/>
    </font>
    <font>
      <sz val="35"/>
      <color theme="4"/>
      <name val="Sylfaen"/>
      <family val="2"/>
      <scheme val="minor"/>
    </font>
    <font>
      <sz val="12"/>
      <color theme="4" tint="-0.24994659260841701"/>
      <name val="Sylfaen"/>
      <family val="1"/>
      <scheme val="major"/>
    </font>
    <font>
      <sz val="11"/>
      <color theme="1" tint="0.34998626667073579"/>
      <name val="Sylfaen"/>
      <family val="2"/>
      <scheme val="minor"/>
    </font>
    <font>
      <sz val="11"/>
      <color theme="4" tint="-0.24994659260841701"/>
      <name val="Sylfaen"/>
      <family val="2"/>
      <scheme val="minor"/>
    </font>
    <font>
      <sz val="11"/>
      <color indexed="63"/>
      <name val="Sylfaen"/>
      <family val="2"/>
      <scheme val="minor"/>
    </font>
    <font>
      <sz val="11"/>
      <name val="Sylfaen"/>
      <family val="2"/>
      <scheme val="minor"/>
    </font>
    <font>
      <b/>
      <sz val="11"/>
      <color theme="1" tint="0.34998626667073579"/>
      <name val="Sylfaen"/>
      <family val="2"/>
      <scheme val="minor"/>
    </font>
    <font>
      <sz val="11"/>
      <color theme="1" tint="0.24994659260841701"/>
      <name val="Sylfaen"/>
      <family val="2"/>
      <scheme val="minor"/>
    </font>
  </fonts>
  <fills count="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s>
  <borders count="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s>
  <cellStyleXfs count="17">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5" fillId="0" borderId="0" applyFill="0" applyBorder="0" applyProtection="0">
      <alignment vertical="center"/>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1" fillId="6" borderId="0" applyBorder="0" applyProtection="0">
      <alignment horizontal="left" vertical="top" wrapText="1" indent="1"/>
    </xf>
    <xf numFmtId="168" fontId="7" fillId="0" borderId="0">
      <alignment horizontal="left" indent="1"/>
    </xf>
    <xf numFmtId="0" fontId="10" fillId="6" borderId="0" applyNumberFormat="0" applyFont="0" applyBorder="0" applyAlignment="0">
      <alignment horizontal="left" vertical="center" indent="1"/>
    </xf>
    <xf numFmtId="0" fontId="6" fillId="0" borderId="0">
      <alignment horizontal="left" indent="1"/>
    </xf>
    <xf numFmtId="0" fontId="8" fillId="0" borderId="0" applyFill="0" applyProtection="0"/>
    <xf numFmtId="0" fontId="12" fillId="0" borderId="0" applyFill="0" applyProtection="0"/>
  </cellStyleXfs>
  <cellXfs count="33">
    <xf numFmtId="0" fontId="0" fillId="0" borderId="0" xfId="0">
      <alignment vertical="top"/>
    </xf>
    <xf numFmtId="0" fontId="0" fillId="2" borderId="0" xfId="0" applyFill="1">
      <alignment vertical="top"/>
    </xf>
    <xf numFmtId="0" fontId="2" fillId="0" borderId="0" xfId="0" applyFont="1">
      <alignment vertical="top"/>
    </xf>
    <xf numFmtId="0" fontId="8" fillId="2" borderId="0" xfId="2" applyFill="1" applyBorder="1" applyAlignment="1">
      <alignment vertical="center"/>
    </xf>
    <xf numFmtId="0" fontId="5" fillId="0" borderId="0" xfId="5" applyFill="1" applyBorder="1" applyAlignment="1">
      <alignment horizontal="right" vertical="center"/>
    </xf>
    <xf numFmtId="0" fontId="0" fillId="0" borderId="0" xfId="0" applyAlignment="1">
      <alignment horizontal="left" indent="1"/>
    </xf>
    <xf numFmtId="0" fontId="0" fillId="2" borderId="0" xfId="0" applyFill="1" applyAlignment="1">
      <alignment horizontal="right"/>
    </xf>
    <xf numFmtId="0" fontId="5" fillId="2" borderId="0" xfId="5" applyFill="1" applyAlignment="1">
      <alignment horizontal="left" vertical="center"/>
    </xf>
    <xf numFmtId="168" fontId="7" fillId="0" borderId="0" xfId="12">
      <alignment horizontal="left" indent="1"/>
    </xf>
    <xf numFmtId="0" fontId="0" fillId="0" borderId="0" xfId="0" applyFont="1">
      <alignment vertical="top"/>
    </xf>
    <xf numFmtId="0" fontId="0" fillId="2" borderId="0" xfId="0" applyFont="1" applyFill="1" applyAlignment="1">
      <alignment horizontal="right"/>
    </xf>
    <xf numFmtId="168" fontId="7" fillId="6" borderId="0" xfId="13" applyNumberFormat="1" applyFont="1" applyAlignment="1">
      <alignment horizontal="left" wrapText="1" indent="1"/>
    </xf>
    <xf numFmtId="0" fontId="0" fillId="0" borderId="0" xfId="0">
      <alignment vertical="top"/>
    </xf>
    <xf numFmtId="0" fontId="8" fillId="0" borderId="3" xfId="2" applyFill="1">
      <alignment horizontal="left" vertical="center" indent="1"/>
    </xf>
    <xf numFmtId="0" fontId="6" fillId="0" borderId="0" xfId="14">
      <alignment horizontal="left" indent="1"/>
    </xf>
    <xf numFmtId="0" fontId="0" fillId="0" borderId="0" xfId="0">
      <alignment vertical="top"/>
    </xf>
    <xf numFmtId="168" fontId="7" fillId="6" borderId="0" xfId="13" applyNumberFormat="1" applyFont="1" applyAlignment="1">
      <alignment horizontal="left" indent="1"/>
    </xf>
    <xf numFmtId="0" fontId="5" fillId="2" borderId="0" xfId="5" applyFill="1" applyBorder="1" applyAlignment="1">
      <alignment horizontal="left" vertical="center"/>
    </xf>
    <xf numFmtId="0" fontId="0" fillId="0" borderId="0" xfId="0">
      <alignment vertical="top"/>
    </xf>
    <xf numFmtId="0" fontId="5" fillId="2" borderId="0" xfId="5" applyFill="1" applyBorder="1">
      <alignment vertical="center"/>
    </xf>
    <xf numFmtId="0" fontId="5" fillId="2" borderId="0" xfId="5" applyNumberFormat="1" applyFill="1" applyBorder="1" applyAlignment="1">
      <alignment horizontal="left" vertical="center"/>
    </xf>
    <xf numFmtId="168" fontId="0" fillId="0" borderId="0" xfId="0" applyNumberFormat="1">
      <alignment vertical="top"/>
    </xf>
    <xf numFmtId="0" fontId="8" fillId="2" borderId="0" xfId="15" applyFill="1"/>
    <xf numFmtId="0" fontId="12" fillId="0" borderId="0" xfId="16"/>
    <xf numFmtId="0" fontId="0" fillId="6" borderId="0" xfId="13" applyFont="1" applyAlignment="1">
      <alignment vertical="top"/>
    </xf>
    <xf numFmtId="0" fontId="0" fillId="6" borderId="0" xfId="13" applyFont="1" applyAlignment="1">
      <alignment vertical="top" wrapText="1"/>
    </xf>
    <xf numFmtId="0" fontId="0" fillId="6" borderId="0" xfId="13" applyFont="1" applyAlignment="1">
      <alignment horizontal="left" vertical="top" wrapText="1"/>
    </xf>
    <xf numFmtId="0" fontId="0" fillId="0" borderId="0" xfId="0" applyAlignment="1">
      <alignment vertical="top" wrapText="1"/>
    </xf>
    <xf numFmtId="0" fontId="0" fillId="0" borderId="0" xfId="0" applyAlignment="1">
      <alignment vertical="top"/>
    </xf>
    <xf numFmtId="0" fontId="0" fillId="6" borderId="0" xfId="13" applyFont="1" applyFill="1" applyAlignment="1">
      <alignment vertical="top" wrapText="1"/>
    </xf>
    <xf numFmtId="0" fontId="0" fillId="6" borderId="0" xfId="0" applyFill="1" applyAlignment="1">
      <alignment vertical="top"/>
    </xf>
    <xf numFmtId="0" fontId="11" fillId="6" borderId="0" xfId="11">
      <alignment horizontal="left" vertical="top" wrapText="1" indent="1"/>
    </xf>
    <xf numFmtId="0" fontId="0" fillId="6" borderId="0" xfId="13" applyFont="1" applyAlignment="1">
      <alignment vertical="top"/>
    </xf>
  </cellXfs>
  <cellStyles count="17">
    <cellStyle name="40% - Énfasis1" xfId="1" builtinId="31" customBuiltin="1"/>
    <cellStyle name="Con bandas" xfId="13"/>
    <cellStyle name="Día" xfId="12"/>
    <cellStyle name="Encabezado 1" xfId="2" builtinId="16" customBuiltin="1"/>
    <cellStyle name="Encabezado 4" xfId="11" builtinId="19" customBuiltin="1"/>
    <cellStyle name="Énfasis1" xfId="3" builtinId="29" customBuiltin="1"/>
    <cellStyle name="Énfasis5" xfId="4" builtinId="45" customBuiltin="1"/>
    <cellStyle name="Entrada de configuración" xfId="14"/>
    <cellStyle name="Millares" xfId="6" builtinId="3" customBuiltin="1"/>
    <cellStyle name="Millares [0]" xfId="7" builtinId="6" customBuiltin="1"/>
    <cellStyle name="Moneda" xfId="8" builtinId="4" customBuiltin="1"/>
    <cellStyle name="Moneda [0]" xfId="9" builtinId="7" customBuiltin="1"/>
    <cellStyle name="Normal" xfId="0" builtinId="0" customBuiltin="1"/>
    <cellStyle name="Porcentaje" xfId="10" builtinId="5" customBuiltin="1"/>
    <cellStyle name="Título" xfId="5" builtinId="15" customBuiltin="1"/>
    <cellStyle name="Título 2" xfId="15" builtinId="17" customBuiltin="1"/>
    <cellStyle name="Título 3" xfId="16" builtinId="18" customBuiltin="1"/>
  </cellStyles>
  <dxfs count="2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autoPageBreaks="0" fitToPage="1"/>
  </sheetPr>
  <dimension ref="A1:K14"/>
  <sheetViews>
    <sheetView showGridLines="0" zoomScale="80" zoomScaleNormal="80" workbookViewId="0"/>
  </sheetViews>
  <sheetFormatPr baseColWidth="10" defaultColWidth="8.75" defaultRowHeight="15" x14ac:dyDescent="0.25"/>
  <cols>
    <col min="1" max="1" width="2.625" style="15" customWidth="1"/>
    <col min="2" max="2" width="18.25" customWidth="1"/>
    <col min="3" max="8" width="17.625" customWidth="1"/>
    <col min="9" max="9" width="2.625" customWidth="1"/>
    <col min="10" max="10" width="21.625" customWidth="1"/>
    <col min="11" max="11" width="13.625" customWidth="1"/>
  </cols>
  <sheetData>
    <row r="1" spans="1:11" s="1" customFormat="1" ht="60" customHeight="1" x14ac:dyDescent="0.25">
      <c r="A1" s="15"/>
      <c r="B1" s="19" t="str">
        <f ca="1">"Enero "&amp;CalendarYear</f>
        <v>Enero 2020</v>
      </c>
      <c r="C1" s="17"/>
      <c r="D1" s="20"/>
      <c r="E1" s="3"/>
      <c r="F1" s="3"/>
      <c r="G1" s="3"/>
      <c r="H1" s="7"/>
      <c r="J1" s="22" t="s">
        <v>1</v>
      </c>
      <c r="K1" s="12"/>
    </row>
    <row r="2" spans="1:11" s="2" customFormat="1" ht="21.75" customHeight="1" thickBot="1" x14ac:dyDescent="0.4">
      <c r="A2" s="15"/>
      <c r="B2" s="13" t="str">
        <f>WeekStart</f>
        <v>DOMINGO</v>
      </c>
      <c r="C2" s="13" t="str">
        <f t="shared" ref="C2:H2" ca="1" si="0">UPPER(TEXT(C3,"dddd"))</f>
        <v>LUNES</v>
      </c>
      <c r="D2" s="13" t="str">
        <f ca="1">UPPER(TEXT(D3,"dddd"))</f>
        <v>MARTES</v>
      </c>
      <c r="E2" s="13" t="str">
        <f t="shared" ca="1" si="0"/>
        <v>MIÉRCOLES</v>
      </c>
      <c r="F2" s="13" t="str">
        <f t="shared" ca="1" si="0"/>
        <v>JUEVES</v>
      </c>
      <c r="G2" s="13" t="str">
        <f t="shared" ca="1" si="0"/>
        <v>VIERNES</v>
      </c>
      <c r="H2" s="13" t="str">
        <f t="shared" ca="1" si="0"/>
        <v>SÁBADO</v>
      </c>
      <c r="J2" s="23" t="s">
        <v>2</v>
      </c>
      <c r="K2" s="14">
        <f ca="1">YEAR(TODAY())</f>
        <v>2020</v>
      </c>
    </row>
    <row r="3" spans="1:11" s="5" customFormat="1" ht="19.5" customHeight="1" x14ac:dyDescent="0.35">
      <c r="A3" s="15"/>
      <c r="B3" s="8">
        <f t="array" aca="1" ref="B3:H3" ca="1">DaysAndWeeks+DATE(CalendarYear,1,1)-WEEKDAY(DATE(CalendarYear,1,1),(WeekStart="Lunes")+1)+1</f>
        <v>43828</v>
      </c>
      <c r="C3" s="8">
        <f ca="1"/>
        <v>43829</v>
      </c>
      <c r="D3" s="8">
        <f ca="1"/>
        <v>43830</v>
      </c>
      <c r="E3" s="8">
        <f ca="1"/>
        <v>43831</v>
      </c>
      <c r="F3" s="8">
        <f ca="1"/>
        <v>43832</v>
      </c>
      <c r="G3" s="8">
        <f ca="1"/>
        <v>43833</v>
      </c>
      <c r="H3" s="8">
        <f ca="1"/>
        <v>43834</v>
      </c>
      <c r="J3" s="23" t="s">
        <v>3</v>
      </c>
      <c r="K3" s="14" t="s">
        <v>4</v>
      </c>
    </row>
    <row r="4" spans="1:11" ht="57.95" customHeight="1" x14ac:dyDescent="0.25">
      <c r="B4" s="18"/>
      <c r="C4" s="18"/>
      <c r="D4" s="18"/>
      <c r="E4" s="18"/>
      <c r="F4" s="18"/>
      <c r="G4" s="18"/>
      <c r="H4" s="18"/>
      <c r="J4" s="21"/>
    </row>
    <row r="5" spans="1:11" s="5" customFormat="1" ht="19.5" customHeight="1" x14ac:dyDescent="0.25">
      <c r="A5" s="15"/>
      <c r="B5" s="11">
        <f t="array" aca="1" ref="B5:H5" ca="1">DaysAndWeeks+DATE(CalendarYear,1,1)-WEEKDAY(DATE(CalendarYear,1,1),(WeekStart="Lunes")+1)+8</f>
        <v>43835</v>
      </c>
      <c r="C5" s="11">
        <f ca="1"/>
        <v>43836</v>
      </c>
      <c r="D5" s="11">
        <f ca="1"/>
        <v>43837</v>
      </c>
      <c r="E5" s="11">
        <f ca="1"/>
        <v>43838</v>
      </c>
      <c r="F5" s="11">
        <f ca="1"/>
        <v>43839</v>
      </c>
      <c r="G5" s="11">
        <f ca="1"/>
        <v>43840</v>
      </c>
      <c r="H5" s="11">
        <f ca="1"/>
        <v>43841</v>
      </c>
    </row>
    <row r="6" spans="1:11" s="9" customFormat="1" ht="57.95" customHeight="1" x14ac:dyDescent="0.25">
      <c r="A6" s="15"/>
      <c r="B6" s="24"/>
      <c r="C6" s="24"/>
      <c r="D6" s="24"/>
      <c r="E6" s="24"/>
      <c r="F6" s="24"/>
      <c r="G6" s="24"/>
      <c r="H6" s="24"/>
      <c r="J6" s="10"/>
    </row>
    <row r="7" spans="1:11" s="5" customFormat="1" ht="19.5" customHeight="1" x14ac:dyDescent="0.25">
      <c r="A7" s="15"/>
      <c r="B7" s="8">
        <f t="array" aca="1" ref="B7:H7" ca="1">DaysAndWeeks+DATE(CalendarYear,1,1)-WEEKDAY(DATE(CalendarYear,1,1),(WeekStart="Lunes")+1)+15</f>
        <v>43842</v>
      </c>
      <c r="C7" s="8">
        <f ca="1"/>
        <v>43843</v>
      </c>
      <c r="D7" s="8">
        <f ca="1"/>
        <v>43844</v>
      </c>
      <c r="E7" s="8">
        <f ca="1"/>
        <v>43845</v>
      </c>
      <c r="F7" s="8">
        <f ca="1"/>
        <v>43846</v>
      </c>
      <c r="G7" s="8">
        <f ca="1"/>
        <v>43847</v>
      </c>
      <c r="H7" s="8">
        <f ca="1"/>
        <v>43848</v>
      </c>
      <c r="J7" s="6"/>
    </row>
    <row r="8" spans="1:11" s="9" customFormat="1" ht="57.95" customHeight="1" x14ac:dyDescent="0.25">
      <c r="A8" s="15"/>
      <c r="B8" s="18"/>
      <c r="C8" s="18"/>
      <c r="D8" s="18"/>
      <c r="E8" s="18"/>
      <c r="F8" s="18"/>
      <c r="G8" s="18"/>
      <c r="H8" s="18"/>
    </row>
    <row r="9" spans="1:11" s="5" customFormat="1" ht="19.5" customHeight="1" x14ac:dyDescent="0.25">
      <c r="A9" s="15"/>
      <c r="B9" s="11">
        <f t="array" aca="1" ref="B9:H9" ca="1">DaysAndWeeks+DATE(CalendarYear,1,1)-WEEKDAY(DATE(CalendarYear,1,1),(WeekStart="Lunes")+1)+22</f>
        <v>43849</v>
      </c>
      <c r="C9" s="11">
        <f ca="1"/>
        <v>43850</v>
      </c>
      <c r="D9" s="11">
        <f ca="1"/>
        <v>43851</v>
      </c>
      <c r="E9" s="11">
        <f ca="1"/>
        <v>43852</v>
      </c>
      <c r="F9" s="11">
        <f ca="1"/>
        <v>43853</v>
      </c>
      <c r="G9" s="11">
        <f ca="1"/>
        <v>43854</v>
      </c>
      <c r="H9" s="11">
        <f ca="1"/>
        <v>43855</v>
      </c>
    </row>
    <row r="10" spans="1:11" s="9" customFormat="1" ht="57.95" customHeight="1" x14ac:dyDescent="0.25">
      <c r="A10" s="15"/>
      <c r="B10" s="24"/>
      <c r="C10" s="24"/>
      <c r="D10" s="24"/>
      <c r="E10" s="24"/>
      <c r="F10" s="24"/>
      <c r="G10" s="24"/>
      <c r="H10" s="24"/>
    </row>
    <row r="11" spans="1:11" s="5" customFormat="1" ht="19.5" customHeight="1" x14ac:dyDescent="0.25">
      <c r="A11" s="15"/>
      <c r="B11" s="8">
        <f t="array" aca="1" ref="B11:H11" ca="1">DaysAndWeeks+DATE(CalendarYear,1,1)-WEEKDAY(DATE(CalendarYear,1,1),(WeekStart="Lunes")+1)+29</f>
        <v>43856</v>
      </c>
      <c r="C11" s="8">
        <f ca="1"/>
        <v>43857</v>
      </c>
      <c r="D11" s="8">
        <f ca="1"/>
        <v>43858</v>
      </c>
      <c r="E11" s="8">
        <f ca="1"/>
        <v>43859</v>
      </c>
      <c r="F11" s="8">
        <f ca="1"/>
        <v>43860</v>
      </c>
      <c r="G11" s="8">
        <f ca="1"/>
        <v>43861</v>
      </c>
      <c r="H11" s="8">
        <f ca="1"/>
        <v>43862</v>
      </c>
    </row>
    <row r="12" spans="1:11" s="9" customFormat="1" ht="57.95" customHeight="1" x14ac:dyDescent="0.25">
      <c r="A12" s="15"/>
      <c r="B12" s="18"/>
      <c r="C12" s="18"/>
      <c r="D12" s="18"/>
      <c r="E12" s="18"/>
      <c r="F12" s="18"/>
      <c r="G12" s="18"/>
      <c r="H12" s="18"/>
    </row>
    <row r="13" spans="1:11" s="5" customFormat="1" ht="19.5" customHeight="1" x14ac:dyDescent="0.25">
      <c r="A13" s="15"/>
      <c r="B13" s="11">
        <f t="array" aca="1" ref="B13:C13" ca="1">DaysAndWeeks+DATE(CalendarYear,1,1)-WEEKDAY(DATE(CalendarYear,1,1),(WeekStart="Lunes")+1)+36</f>
        <v>43863</v>
      </c>
      <c r="C13" s="11">
        <f ca="1"/>
        <v>43864</v>
      </c>
      <c r="D13" s="31" t="s">
        <v>0</v>
      </c>
      <c r="E13" s="32"/>
      <c r="F13" s="32"/>
      <c r="G13" s="32"/>
      <c r="H13" s="32"/>
    </row>
    <row r="14" spans="1:11" s="9" customFormat="1" ht="57.95" customHeight="1" x14ac:dyDescent="0.25">
      <c r="A14" s="15"/>
      <c r="B14" s="24"/>
      <c r="C14" s="24"/>
      <c r="D14" s="31"/>
      <c r="E14" s="32"/>
      <c r="F14" s="32"/>
      <c r="G14" s="32"/>
      <c r="H14" s="32"/>
    </row>
  </sheetData>
  <mergeCells count="2">
    <mergeCell ref="D13:D14"/>
    <mergeCell ref="E13:H14"/>
  </mergeCells>
  <phoneticPr fontId="1" type="noConversion"/>
  <conditionalFormatting sqref="B11:H11 B13:C13">
    <cfRule type="expression" dxfId="23" priority="24">
      <formula>AND(DAY(B11)&gt;=1,DAY(B11)&lt;=15)</formula>
    </cfRule>
  </conditionalFormatting>
  <conditionalFormatting sqref="B3:G3">
    <cfRule type="expression" dxfId="22" priority="23">
      <formula>DAY(B3)&gt;8</formula>
    </cfRule>
  </conditionalFormatting>
  <dataValidations count="15">
    <dataValidation type="list" errorStyle="warning" allowBlank="1" showInputMessage="1" showErrorMessage="1" error="Seleccione un día de la lista. Seleccione CANCELAR y presione ALT+FLECHA ABAJO para elegir un día de la lista desplegable." prompt="Escriba el día de inicio de la semana en esta celda. Presione ALT+FLECHA ABAJO para abrir la lista desplegable y luego, ENTRAR para seleccionar el día de inicio de la semana." sqref="K3">
      <formula1>"DOMINGO,LUNES"</formula1>
    </dataValidation>
    <dataValidation allowBlank="1" showInputMessage="1" showErrorMessage="1" prompt="Cree calendarios personalizados de un mes en este libro. Personalice el año y el día de inicio de la semana de todos los meses con esta hoja de cálculo de enero. Cada mes se encuentra en una hoja de cálculo independiente." sqref="A1"/>
    <dataValidation allowBlank="1" showInputMessage="1" showErrorMessage="1" prompt="El año de esta celda se actualiza automáticamente. Seleccione otro año en la celda K2 para cambiar de año." sqref="C1:D1"/>
    <dataValidation allowBlank="1" showInputMessage="1" showErrorMessage="1" prompt="Escriba el año y seleccione el día de inicio del calendario en las celdas siguientes. Estas celdas de configuración del calendario no se imprimirán." sqref="J1"/>
    <dataValidation allowBlank="1" showInputMessage="1" showErrorMessage="1" prompt="Escriba el año en la celda a la derecha." sqref="J2"/>
    <dataValidation allowBlank="1" showInputMessage="1" showErrorMessage="1" prompt="Seleccione el día de inicio de la semana en la celda a la derecha." sqref="J3"/>
    <dataValidation allowBlank="1" showInputMessage="1" showErrorMessage="1" prompt="Escriba el año en esta celda." sqref="K2"/>
    <dataValidation allowBlank="1" showInputMessage="1" showErrorMessage="1" prompt="Esta fila contiene los nombres de los días laborables de este calendario. Esta celda contiene el día de inicio de la semana. Para cambiar el día de inicio, escriba un nuevo día laborable en la celda K3." sqref="B2"/>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l año de esta celda se actualiza automáticamente según el año especificado en la celda K2. El calendario siguiente incluye fechas de los meses anterior y posterior con un sombreado de fuente más claro." sqref="B1"/>
    <dataValidation allowBlank="1" showInputMessage="1" showErrorMessage="1" prompt="El día laborable se determinará    _x000a_automáticamente." sqref="H2"/>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esta celda." sqref="E13:H14"/>
    <dataValidation allowBlank="1" showInputMessage="1" showErrorMessage="1" prompt="Escriba notas en la celda a la derecha." sqref="D13:D1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orientation="landscape" r:id="rId1"/>
  <headerFooter differentFirst="1" alignWithMargins="0">
    <oddFoote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H14"/>
  <sheetViews>
    <sheetView showGridLines="0" zoomScale="80" zoomScaleNormal="80" workbookViewId="0"/>
  </sheetViews>
  <sheetFormatPr baseColWidth="10" defaultColWidth="8.75" defaultRowHeight="15" x14ac:dyDescent="0.25"/>
  <cols>
    <col min="1" max="1" width="2.625" style="15" customWidth="1"/>
    <col min="2" max="2" width="18.25" customWidth="1"/>
    <col min="3" max="8" width="17.625" customWidth="1"/>
    <col min="9" max="9" width="2.625" customWidth="1"/>
    <col min="10" max="10" width="12" customWidth="1"/>
  </cols>
  <sheetData>
    <row r="1" spans="1:8" s="1" customFormat="1" ht="59.25" customHeight="1" x14ac:dyDescent="0.25">
      <c r="A1" s="15"/>
      <c r="B1" s="17" t="str">
        <f ca="1">"Febrero "&amp;CalendarYear</f>
        <v>Febrero 2020</v>
      </c>
      <c r="C1" s="17"/>
      <c r="D1" s="17"/>
      <c r="E1" s="3"/>
      <c r="F1" s="3"/>
      <c r="G1" s="3"/>
      <c r="H1" s="4"/>
    </row>
    <row r="2" spans="1:8" s="2" customFormat="1" ht="21.75" customHeight="1" thickBot="1" x14ac:dyDescent="0.3">
      <c r="A2" s="15"/>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s="5" customFormat="1" ht="19.5" customHeight="1" x14ac:dyDescent="0.25">
      <c r="A3" s="15"/>
      <c r="B3" s="8">
        <f t="array" aca="1" ref="B3:H3" ca="1">DaysAndWeeks+DATE(CalendarYear,2,1)-WEEKDAY(DATE(CalendarYear,2,1),(WeekStart="Lunes")+1)+1</f>
        <v>43856</v>
      </c>
      <c r="C3" s="8">
        <f ca="1"/>
        <v>43857</v>
      </c>
      <c r="D3" s="8">
        <f ca="1"/>
        <v>43858</v>
      </c>
      <c r="E3" s="8">
        <f ca="1"/>
        <v>43859</v>
      </c>
      <c r="F3" s="8">
        <f ca="1"/>
        <v>43860</v>
      </c>
      <c r="G3" s="8">
        <f ca="1"/>
        <v>43861</v>
      </c>
      <c r="H3" s="8">
        <f ca="1"/>
        <v>43862</v>
      </c>
    </row>
    <row r="4" spans="1:8" ht="57.95" customHeight="1" x14ac:dyDescent="0.25">
      <c r="B4" s="15"/>
      <c r="C4" s="15"/>
      <c r="D4" s="15"/>
      <c r="E4" s="15"/>
      <c r="F4" s="15"/>
      <c r="G4" s="15"/>
      <c r="H4" s="15"/>
    </row>
    <row r="5" spans="1:8" s="5" customFormat="1" ht="19.5" customHeight="1" x14ac:dyDescent="0.25">
      <c r="A5" s="15"/>
      <c r="B5" s="16">
        <f t="array" aca="1" ref="B5:H5" ca="1">DaysAndWeeks+DATE(CalendarYear,2,1)-WEEKDAY(DATE(CalendarYear,2,1),(WeekStart="Lunes")+1)+8</f>
        <v>43863</v>
      </c>
      <c r="C5" s="16">
        <f ca="1"/>
        <v>43864</v>
      </c>
      <c r="D5" s="16">
        <f ca="1"/>
        <v>43865</v>
      </c>
      <c r="E5" s="16">
        <f ca="1"/>
        <v>43866</v>
      </c>
      <c r="F5" s="16">
        <f ca="1"/>
        <v>43867</v>
      </c>
      <c r="G5" s="16">
        <f ca="1"/>
        <v>43868</v>
      </c>
      <c r="H5" s="16">
        <f ca="1"/>
        <v>43869</v>
      </c>
    </row>
    <row r="6" spans="1:8" ht="57.95" customHeight="1" x14ac:dyDescent="0.25">
      <c r="B6" s="24"/>
      <c r="C6" s="24"/>
      <c r="D6" s="24"/>
      <c r="E6" s="24"/>
      <c r="F6" s="24"/>
      <c r="G6" s="24"/>
      <c r="H6" s="24"/>
    </row>
    <row r="7" spans="1:8" s="5" customFormat="1" ht="19.5" customHeight="1" x14ac:dyDescent="0.25">
      <c r="A7" s="15"/>
      <c r="B7" s="8">
        <f t="array" aca="1" ref="B7:H7" ca="1">DaysAndWeeks+DATE(CalendarYear,2,1)-WEEKDAY(DATE(CalendarYear,2,1),(WeekStart="Lunes")+1)+15</f>
        <v>43870</v>
      </c>
      <c r="C7" s="8">
        <f ca="1"/>
        <v>43871</v>
      </c>
      <c r="D7" s="8">
        <f ca="1"/>
        <v>43872</v>
      </c>
      <c r="E7" s="8">
        <f ca="1"/>
        <v>43873</v>
      </c>
      <c r="F7" s="8">
        <f ca="1"/>
        <v>43874</v>
      </c>
      <c r="G7" s="8">
        <f ca="1"/>
        <v>43875</v>
      </c>
      <c r="H7" s="8">
        <f ca="1"/>
        <v>43876</v>
      </c>
    </row>
    <row r="8" spans="1:8" ht="57.95" customHeight="1" x14ac:dyDescent="0.25">
      <c r="B8" s="15"/>
      <c r="C8" s="15"/>
      <c r="D8" s="15"/>
      <c r="E8" s="15"/>
      <c r="F8" s="15"/>
      <c r="G8" s="15"/>
      <c r="H8" s="15"/>
    </row>
    <row r="9" spans="1:8" s="5" customFormat="1" ht="19.5" customHeight="1" x14ac:dyDescent="0.25">
      <c r="A9" s="15"/>
      <c r="B9" s="16">
        <f t="array" aca="1" ref="B9:H9" ca="1">DaysAndWeeks+DATE(CalendarYear,2,1)-WEEKDAY(DATE(CalendarYear,2,1),(WeekStart="Lunes")+1)+22</f>
        <v>43877</v>
      </c>
      <c r="C9" s="16">
        <f ca="1"/>
        <v>43878</v>
      </c>
      <c r="D9" s="16">
        <f ca="1"/>
        <v>43879</v>
      </c>
      <c r="E9" s="16">
        <f ca="1"/>
        <v>43880</v>
      </c>
      <c r="F9" s="16">
        <f ca="1"/>
        <v>43881</v>
      </c>
      <c r="G9" s="16">
        <f ca="1"/>
        <v>43882</v>
      </c>
      <c r="H9" s="16">
        <f ca="1"/>
        <v>43883</v>
      </c>
    </row>
    <row r="10" spans="1:8" ht="57.95" customHeight="1" x14ac:dyDescent="0.25">
      <c r="B10" s="24"/>
      <c r="C10" s="24"/>
      <c r="D10" s="24"/>
      <c r="E10" s="24"/>
      <c r="F10" s="24"/>
      <c r="G10" s="24"/>
      <c r="H10" s="24"/>
    </row>
    <row r="11" spans="1:8" s="5" customFormat="1" ht="19.5" customHeight="1" x14ac:dyDescent="0.25">
      <c r="A11" s="15"/>
      <c r="B11" s="8">
        <f t="array" aca="1" ref="B11:H11" ca="1">DaysAndWeeks+DATE(CalendarYear,2,1)-WEEKDAY(DATE(CalendarYear,2,1),(WeekStart="Lunes")+1)+29</f>
        <v>43884</v>
      </c>
      <c r="C11" s="8">
        <f ca="1"/>
        <v>43885</v>
      </c>
      <c r="D11" s="8">
        <f ca="1"/>
        <v>43886</v>
      </c>
      <c r="E11" s="8">
        <f ca="1"/>
        <v>43887</v>
      </c>
      <c r="F11" s="8">
        <f ca="1"/>
        <v>43888</v>
      </c>
      <c r="G11" s="8">
        <f ca="1"/>
        <v>43889</v>
      </c>
      <c r="H11" s="8">
        <f ca="1"/>
        <v>43890</v>
      </c>
    </row>
    <row r="12" spans="1:8" ht="57.95" customHeight="1" x14ac:dyDescent="0.25">
      <c r="B12" s="15"/>
      <c r="C12" s="15"/>
      <c r="D12" s="15"/>
      <c r="E12" s="15"/>
      <c r="F12" s="15"/>
      <c r="G12" s="15"/>
      <c r="H12" s="15"/>
    </row>
    <row r="13" spans="1:8" s="5" customFormat="1" ht="19.5" customHeight="1" x14ac:dyDescent="0.25">
      <c r="A13" s="15"/>
      <c r="B13" s="16">
        <f t="array" aca="1" ref="B13:C13" ca="1">DaysAndWeeks+DATE(CalendarYear,2,1)-WEEKDAY(DATE(CalendarYear,2,1),(WeekStart="Lunes")+1)+36</f>
        <v>43891</v>
      </c>
      <c r="C13" s="16">
        <f ca="1"/>
        <v>43892</v>
      </c>
      <c r="D13" s="31" t="s">
        <v>0</v>
      </c>
      <c r="E13" s="32"/>
      <c r="F13" s="32"/>
      <c r="G13" s="32"/>
      <c r="H13" s="32"/>
    </row>
    <row r="14" spans="1:8" ht="57.95" customHeight="1" x14ac:dyDescent="0.25">
      <c r="B14" s="24"/>
      <c r="C14" s="24"/>
      <c r="D14" s="31"/>
      <c r="E14" s="32"/>
      <c r="F14" s="32"/>
      <c r="G14" s="32"/>
      <c r="H14" s="32"/>
    </row>
  </sheetData>
  <mergeCells count="2">
    <mergeCell ref="D13:D14"/>
    <mergeCell ref="E13:H14"/>
  </mergeCells>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febrer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"Marzo "&amp;CalendarYear</f>
        <v>Marzo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DaysAndWeeks+DATE(CalendarYear,3,1)-WEEKDAY(DATE(CalendarYear,3,1),(WeekStart="Lunes")+1)+1</f>
        <v>43891</v>
      </c>
      <c r="C3" s="8">
        <f ca="1"/>
        <v>43892</v>
      </c>
      <c r="D3" s="8">
        <f ca="1"/>
        <v>43893</v>
      </c>
      <c r="E3" s="8">
        <f ca="1"/>
        <v>43894</v>
      </c>
      <c r="F3" s="8">
        <f ca="1"/>
        <v>43895</v>
      </c>
      <c r="G3" s="8">
        <f ca="1"/>
        <v>43896</v>
      </c>
      <c r="H3" s="8">
        <f ca="1"/>
        <v>43897</v>
      </c>
    </row>
    <row r="4" spans="1:8" ht="57.95" customHeight="1" x14ac:dyDescent="0.25">
      <c r="A4" s="18"/>
      <c r="B4" s="18"/>
      <c r="C4" s="18"/>
      <c r="D4" s="18"/>
      <c r="E4" s="18"/>
      <c r="F4" s="18"/>
      <c r="G4" s="18"/>
      <c r="H4" s="18"/>
    </row>
    <row r="5" spans="1:8" ht="19.5" customHeight="1" x14ac:dyDescent="0.25">
      <c r="A5" s="18"/>
      <c r="B5" s="16">
        <f t="array" aca="1" ref="B5:H5" ca="1">DaysAndWeeks+DATE(CalendarYear,3,1)-WEEKDAY(DATE(CalendarYear,3,1),(WeekStart="Lunes")+1)+8</f>
        <v>43898</v>
      </c>
      <c r="C5" s="16">
        <f ca="1"/>
        <v>43899</v>
      </c>
      <c r="D5" s="16">
        <f ca="1"/>
        <v>43900</v>
      </c>
      <c r="E5" s="16">
        <f ca="1"/>
        <v>43901</v>
      </c>
      <c r="F5" s="16">
        <f ca="1"/>
        <v>43902</v>
      </c>
      <c r="G5" s="16">
        <f ca="1"/>
        <v>43903</v>
      </c>
      <c r="H5" s="16">
        <f ca="1"/>
        <v>43904</v>
      </c>
    </row>
    <row r="6" spans="1:8" ht="57.95" customHeight="1" x14ac:dyDescent="0.25">
      <c r="A6" s="18"/>
      <c r="B6" s="24"/>
      <c r="C6" s="24"/>
      <c r="D6" s="24"/>
      <c r="E6" s="24"/>
      <c r="F6" s="24"/>
      <c r="G6" s="24"/>
      <c r="H6" s="24"/>
    </row>
    <row r="7" spans="1:8" ht="19.5" customHeight="1" x14ac:dyDescent="0.25">
      <c r="A7" s="18"/>
      <c r="B7" s="8">
        <f t="array" aca="1" ref="B7:H7" ca="1">DaysAndWeeks+DATE(CalendarYear,3,1)-WEEKDAY(DATE(CalendarYear,3,1),(WeekStart="Lunes")+1)+15</f>
        <v>43905</v>
      </c>
      <c r="C7" s="8">
        <f ca="1"/>
        <v>43906</v>
      </c>
      <c r="D7" s="8">
        <f ca="1"/>
        <v>43907</v>
      </c>
      <c r="E7" s="8">
        <f ca="1"/>
        <v>43908</v>
      </c>
      <c r="F7" s="8">
        <f ca="1"/>
        <v>43909</v>
      </c>
      <c r="G7" s="8">
        <f ca="1"/>
        <v>43910</v>
      </c>
      <c r="H7" s="8">
        <f ca="1"/>
        <v>43911</v>
      </c>
    </row>
    <row r="8" spans="1:8" ht="57.95" customHeight="1" x14ac:dyDescent="0.25">
      <c r="A8" s="18"/>
      <c r="B8" s="18"/>
      <c r="C8" s="18"/>
      <c r="D8" s="18"/>
      <c r="E8" s="18"/>
      <c r="F8" s="18"/>
      <c r="G8" s="18"/>
      <c r="H8" s="18"/>
    </row>
    <row r="9" spans="1:8" ht="19.5" customHeight="1" x14ac:dyDescent="0.25">
      <c r="A9" s="18"/>
      <c r="B9" s="16">
        <f t="array" aca="1" ref="B9:H9" ca="1">DaysAndWeeks+DATE(CalendarYear,3,1)-WEEKDAY(DATE(CalendarYear,3,1),(WeekStart="Lunes")+1)+22</f>
        <v>43912</v>
      </c>
      <c r="C9" s="16">
        <f ca="1"/>
        <v>43913</v>
      </c>
      <c r="D9" s="16">
        <f ca="1"/>
        <v>43914</v>
      </c>
      <c r="E9" s="16">
        <f ca="1"/>
        <v>43915</v>
      </c>
      <c r="F9" s="16">
        <f ca="1"/>
        <v>43916</v>
      </c>
      <c r="G9" s="16">
        <f ca="1"/>
        <v>43917</v>
      </c>
      <c r="H9" s="16">
        <f ca="1"/>
        <v>43918</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DaysAndWeeks+DATE(CalendarYear,3,1)-WEEKDAY(DATE(CalendarYear,3,1),(WeekStart="Lunes")+1)+29</f>
        <v>43919</v>
      </c>
      <c r="C11" s="8">
        <f ca="1"/>
        <v>43920</v>
      </c>
      <c r="D11" s="8">
        <f ca="1"/>
        <v>43921</v>
      </c>
      <c r="E11" s="8">
        <f ca="1"/>
        <v>43922</v>
      </c>
      <c r="F11" s="8">
        <f ca="1"/>
        <v>43923</v>
      </c>
      <c r="G11" s="8">
        <f ca="1"/>
        <v>43924</v>
      </c>
      <c r="H11" s="8">
        <f ca="1"/>
        <v>43925</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DaysAndWeeks+DATE(CalendarYear,3,1)-WEEKDAY(DATE(CalendarYear,3,1),(WeekStart="Lunes")+1)+36</f>
        <v>43926</v>
      </c>
      <c r="C13" s="16">
        <f ca="1"/>
        <v>43927</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9" priority="2">
      <formula>AND(DAY(B11)&gt;=1,DAY(B11)&lt;=15)</formula>
    </cfRule>
  </conditionalFormatting>
  <conditionalFormatting sqref="B3:G3">
    <cfRule type="expression" dxfId="18" priority="1">
      <formula>DAY(B3)&gt;8</formula>
    </cfRule>
  </conditionalFormatting>
  <dataValidations count="10">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scriba notas en esta celda." sqref="E13:H14"/>
    <dataValidation allowBlank="1" showInputMessage="1" showErrorMessage="1" prompt="Escriba notas en la celda a la derecha." sqref="D13:D14"/>
    <dataValidation allowBlank="1" showInputMessage="1" showErrorMessage="1" prompt="Calendario del mes de marzo" sqref="A1"/>
    <dataValidation allowBlank="1" showInputMessage="1" showErrorMessage="1" prompt="El año de esta celda se actualiza automáticamente. Seleccione otro año en la celda K2 para cambiar de año." sqref="C1:D1"/>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l día laborable se determinará    _x000a_automáticamente." sqref="H2"/>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"Abril "&amp;CalendarYear</f>
        <v>Abril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DaysAndWeeks+DATE(CalendarYear,4,1)-WEEKDAY(DATE(CalendarYear,4,1),(WeekStart="Lunes")+1)+1</f>
        <v>43919</v>
      </c>
      <c r="C3" s="8">
        <f ca="1"/>
        <v>43920</v>
      </c>
      <c r="D3" s="8">
        <f ca="1"/>
        <v>43921</v>
      </c>
      <c r="E3" s="8">
        <f ca="1"/>
        <v>43922</v>
      </c>
      <c r="F3" s="8">
        <f ca="1"/>
        <v>43923</v>
      </c>
      <c r="G3" s="8">
        <f ca="1"/>
        <v>43924</v>
      </c>
      <c r="H3" s="8">
        <f ca="1"/>
        <v>43925</v>
      </c>
    </row>
    <row r="4" spans="1:8" ht="57.95" customHeight="1" x14ac:dyDescent="0.25">
      <c r="A4" s="18"/>
      <c r="B4" s="18"/>
      <c r="C4" s="18"/>
      <c r="D4" s="18"/>
      <c r="E4" s="18"/>
      <c r="F4" s="18"/>
      <c r="G4" s="18"/>
      <c r="H4" s="18"/>
    </row>
    <row r="5" spans="1:8" ht="19.5" customHeight="1" x14ac:dyDescent="0.25">
      <c r="A5" s="18"/>
      <c r="B5" s="16">
        <f t="array" aca="1" ref="B5:H5" ca="1">DaysAndWeeks+DATE(CalendarYear,4,1)-WEEKDAY(DATE(CalendarYear,4,1),(WeekStart="Lunes")+1)+8</f>
        <v>43926</v>
      </c>
      <c r="C5" s="16">
        <f ca="1"/>
        <v>43927</v>
      </c>
      <c r="D5" s="16">
        <f ca="1"/>
        <v>43928</v>
      </c>
      <c r="E5" s="16">
        <f ca="1"/>
        <v>43929</v>
      </c>
      <c r="F5" s="16">
        <f ca="1"/>
        <v>43930</v>
      </c>
      <c r="G5" s="16">
        <f ca="1"/>
        <v>43931</v>
      </c>
      <c r="H5" s="16">
        <f ca="1"/>
        <v>43932</v>
      </c>
    </row>
    <row r="6" spans="1:8" ht="57.95" customHeight="1" x14ac:dyDescent="0.25">
      <c r="A6" s="18"/>
      <c r="B6" s="24"/>
      <c r="C6" s="24"/>
      <c r="D6" s="24"/>
      <c r="E6" s="24"/>
      <c r="F6" s="24"/>
      <c r="G6" s="24"/>
      <c r="H6" s="24"/>
    </row>
    <row r="7" spans="1:8" ht="19.5" customHeight="1" x14ac:dyDescent="0.25">
      <c r="A7" s="18"/>
      <c r="B7" s="8">
        <f t="array" aca="1" ref="B7:H7" ca="1">DaysAndWeeks+DATE(CalendarYear,4,1)-WEEKDAY(DATE(CalendarYear,4,1),(WeekStart="Lunes")+1)+15</f>
        <v>43933</v>
      </c>
      <c r="C7" s="8">
        <f ca="1"/>
        <v>43934</v>
      </c>
      <c r="D7" s="8">
        <f ca="1"/>
        <v>43935</v>
      </c>
      <c r="E7" s="8">
        <f ca="1"/>
        <v>43936</v>
      </c>
      <c r="F7" s="8">
        <f ca="1"/>
        <v>43937</v>
      </c>
      <c r="G7" s="8">
        <f ca="1"/>
        <v>43938</v>
      </c>
      <c r="H7" s="8">
        <f ca="1"/>
        <v>43939</v>
      </c>
    </row>
    <row r="8" spans="1:8" ht="57.95" customHeight="1" x14ac:dyDescent="0.25">
      <c r="A8" s="18"/>
      <c r="B8" s="18"/>
      <c r="C8" s="18"/>
      <c r="D8" s="18"/>
      <c r="E8" s="18"/>
      <c r="F8" s="18"/>
      <c r="G8" s="18"/>
      <c r="H8" s="18"/>
    </row>
    <row r="9" spans="1:8" ht="19.5" customHeight="1" x14ac:dyDescent="0.25">
      <c r="A9" s="18"/>
      <c r="B9" s="16">
        <f t="array" aca="1" ref="B9:H9" ca="1">DaysAndWeeks+DATE(CalendarYear,4,1)-WEEKDAY(DATE(CalendarYear,4,1),(WeekStart="Lunes")+1)+22</f>
        <v>43940</v>
      </c>
      <c r="C9" s="16">
        <f ca="1"/>
        <v>43941</v>
      </c>
      <c r="D9" s="16">
        <f ca="1"/>
        <v>43942</v>
      </c>
      <c r="E9" s="16">
        <f ca="1"/>
        <v>43943</v>
      </c>
      <c r="F9" s="16">
        <f ca="1"/>
        <v>43944</v>
      </c>
      <c r="G9" s="16">
        <f ca="1"/>
        <v>43945</v>
      </c>
      <c r="H9" s="16">
        <f ca="1"/>
        <v>43946</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DaysAndWeeks+DATE(CalendarYear,4,1)-WEEKDAY(DATE(CalendarYear,4,1),(WeekStart="Lunes")+1)+29</f>
        <v>43947</v>
      </c>
      <c r="C11" s="8">
        <f ca="1"/>
        <v>43948</v>
      </c>
      <c r="D11" s="8">
        <f ca="1"/>
        <v>43949</v>
      </c>
      <c r="E11" s="8">
        <f ca="1"/>
        <v>43950</v>
      </c>
      <c r="F11" s="8">
        <f ca="1"/>
        <v>43951</v>
      </c>
      <c r="G11" s="8">
        <f ca="1"/>
        <v>43952</v>
      </c>
      <c r="H11" s="8">
        <f ca="1"/>
        <v>43953</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DaysAndWeeks+DATE(CalendarYear,4,1)-WEEKDAY(DATE(CalendarYear,4,1),(WeekStart="Lunes")+1)+36</f>
        <v>43954</v>
      </c>
      <c r="C13" s="16">
        <f ca="1"/>
        <v>43955</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7" priority="2">
      <formula>AND(DAY(B11)&gt;=1,DAY(B11)&lt;=15)</formula>
    </cfRule>
  </conditionalFormatting>
  <conditionalFormatting sqref="B3:G3">
    <cfRule type="expression" dxfId="16"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abril"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"Mayo "&amp;CalendarYear</f>
        <v>Mayo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DaysAndWeeks+DATE(CalendarYear,5,1)-WEEKDAY(DATE(CalendarYear,5,1),(WeekStart="Lunes")+1)+1</f>
        <v>43947</v>
      </c>
      <c r="C3" s="8">
        <f ca="1"/>
        <v>43948</v>
      </c>
      <c r="D3" s="8">
        <f ca="1"/>
        <v>43949</v>
      </c>
      <c r="E3" s="8">
        <f ca="1"/>
        <v>43950</v>
      </c>
      <c r="F3" s="8">
        <f ca="1"/>
        <v>43951</v>
      </c>
      <c r="G3" s="8">
        <f ca="1"/>
        <v>43952</v>
      </c>
      <c r="H3" s="8">
        <f ca="1"/>
        <v>43953</v>
      </c>
    </row>
    <row r="4" spans="1:8" ht="57.95" customHeight="1" x14ac:dyDescent="0.25">
      <c r="A4" s="18"/>
      <c r="B4" s="18"/>
      <c r="C4" s="18"/>
      <c r="D4" s="18"/>
      <c r="E4" s="18"/>
      <c r="F4" s="18"/>
      <c r="G4" s="18"/>
      <c r="H4" s="18"/>
    </row>
    <row r="5" spans="1:8" ht="19.5" customHeight="1" x14ac:dyDescent="0.25">
      <c r="A5" s="18"/>
      <c r="B5" s="16">
        <f t="array" aca="1" ref="B5:H5" ca="1">DaysAndWeeks+DATE(CalendarYear,5,1)-WEEKDAY(DATE(CalendarYear,5,1),(WeekStart="Lunes")+1)+8</f>
        <v>43954</v>
      </c>
      <c r="C5" s="16">
        <f ca="1"/>
        <v>43955</v>
      </c>
      <c r="D5" s="16">
        <f ca="1"/>
        <v>43956</v>
      </c>
      <c r="E5" s="16">
        <f ca="1"/>
        <v>43957</v>
      </c>
      <c r="F5" s="16">
        <f ca="1"/>
        <v>43958</v>
      </c>
      <c r="G5" s="16">
        <f ca="1"/>
        <v>43959</v>
      </c>
      <c r="H5" s="16">
        <f ca="1"/>
        <v>43960</v>
      </c>
    </row>
    <row r="6" spans="1:8" ht="57.95" customHeight="1" x14ac:dyDescent="0.25">
      <c r="A6" s="18"/>
      <c r="B6" s="24"/>
      <c r="C6" s="24"/>
      <c r="D6" s="24"/>
      <c r="E6" s="24"/>
      <c r="F6" s="24"/>
      <c r="G6" s="24"/>
      <c r="H6" s="24"/>
    </row>
    <row r="7" spans="1:8" ht="19.5" customHeight="1" x14ac:dyDescent="0.25">
      <c r="A7" s="18"/>
      <c r="B7" s="8">
        <f t="array" aca="1" ref="B7:H7" ca="1">DaysAndWeeks+DATE(CalendarYear,5,1)-WEEKDAY(DATE(CalendarYear,5,1),(WeekStart="Lunes")+1)+15</f>
        <v>43961</v>
      </c>
      <c r="C7" s="8">
        <f ca="1"/>
        <v>43962</v>
      </c>
      <c r="D7" s="8">
        <f ca="1"/>
        <v>43963</v>
      </c>
      <c r="E7" s="8">
        <f ca="1"/>
        <v>43964</v>
      </c>
      <c r="F7" s="8">
        <f ca="1"/>
        <v>43965</v>
      </c>
      <c r="G7" s="8">
        <f ca="1"/>
        <v>43966</v>
      </c>
      <c r="H7" s="8">
        <f ca="1"/>
        <v>43967</v>
      </c>
    </row>
    <row r="8" spans="1:8" ht="57.95" customHeight="1" x14ac:dyDescent="0.25">
      <c r="A8" s="18"/>
      <c r="B8" s="18"/>
      <c r="C8" s="18"/>
      <c r="D8" s="18"/>
      <c r="E8" s="18"/>
      <c r="F8" s="18"/>
      <c r="G8" s="18"/>
      <c r="H8" s="18"/>
    </row>
    <row r="9" spans="1:8" ht="19.5" customHeight="1" x14ac:dyDescent="0.25">
      <c r="A9" s="18"/>
      <c r="B9" s="16">
        <f t="array" aca="1" ref="B9:H9" ca="1">DaysAndWeeks+DATE(CalendarYear,5,1)-WEEKDAY(DATE(CalendarYear,5,1),(WeekStart="Lunes")+1)+22</f>
        <v>43968</v>
      </c>
      <c r="C9" s="16">
        <f ca="1"/>
        <v>43969</v>
      </c>
      <c r="D9" s="16">
        <f ca="1"/>
        <v>43970</v>
      </c>
      <c r="E9" s="16">
        <f ca="1"/>
        <v>43971</v>
      </c>
      <c r="F9" s="16">
        <f ca="1"/>
        <v>43972</v>
      </c>
      <c r="G9" s="16">
        <f ca="1"/>
        <v>43973</v>
      </c>
      <c r="H9" s="16">
        <f ca="1"/>
        <v>43974</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DaysAndWeeks+DATE(CalendarYear,5,1)-WEEKDAY(DATE(CalendarYear,5,1),(WeekStart="Lunes")+1)+29</f>
        <v>43975</v>
      </c>
      <c r="C11" s="8">
        <f ca="1"/>
        <v>43976</v>
      </c>
      <c r="D11" s="8">
        <f ca="1"/>
        <v>43977</v>
      </c>
      <c r="E11" s="8">
        <f ca="1"/>
        <v>43978</v>
      </c>
      <c r="F11" s="8">
        <f ca="1"/>
        <v>43979</v>
      </c>
      <c r="G11" s="8">
        <f ca="1"/>
        <v>43980</v>
      </c>
      <c r="H11" s="8">
        <f ca="1"/>
        <v>43981</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DaysAndWeeks+DATE(CalendarYear,5,1)-WEEKDAY(DATE(CalendarYear,5,1),(WeekStart="Lunes")+1)+36</f>
        <v>43982</v>
      </c>
      <c r="C13" s="16">
        <f ca="1"/>
        <v>43983</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5" priority="2">
      <formula>AND(DAY(B11)&gt;=1,DAY(B11)&lt;=15)</formula>
    </cfRule>
  </conditionalFormatting>
  <conditionalFormatting sqref="B3:G3">
    <cfRule type="expression" dxfId="14"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may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"Junio "&amp;CalendarYear</f>
        <v>Junio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DaysAndWeeks+DATE(CalendarYear,6,1)-WEEKDAY(DATE(CalendarYear,6,1),(WeekStart="Lunes")+1)+1</f>
        <v>43982</v>
      </c>
      <c r="C3" s="8">
        <f ca="1"/>
        <v>43983</v>
      </c>
      <c r="D3" s="8">
        <f ca="1"/>
        <v>43984</v>
      </c>
      <c r="E3" s="8">
        <f ca="1"/>
        <v>43985</v>
      </c>
      <c r="F3" s="8">
        <f ca="1"/>
        <v>43986</v>
      </c>
      <c r="G3" s="8">
        <f ca="1"/>
        <v>43987</v>
      </c>
      <c r="H3" s="8">
        <f ca="1"/>
        <v>43988</v>
      </c>
    </row>
    <row r="4" spans="1:8" ht="57.95" customHeight="1" x14ac:dyDescent="0.25">
      <c r="A4" s="18"/>
      <c r="B4" s="18"/>
      <c r="C4" s="18"/>
      <c r="D4" s="18"/>
      <c r="E4" s="18"/>
      <c r="F4" s="18"/>
      <c r="G4" s="18"/>
      <c r="H4" s="18"/>
    </row>
    <row r="5" spans="1:8" ht="19.5" customHeight="1" x14ac:dyDescent="0.25">
      <c r="A5" s="18"/>
      <c r="B5" s="16">
        <f t="array" aca="1" ref="B5:H5" ca="1">DaysAndWeeks+DATE(CalendarYear,6,1)-WEEKDAY(DATE(CalendarYear,6,1),(WeekStart="Lunes")+1)+8</f>
        <v>43989</v>
      </c>
      <c r="C5" s="16">
        <f ca="1"/>
        <v>43990</v>
      </c>
      <c r="D5" s="16">
        <f ca="1"/>
        <v>43991</v>
      </c>
      <c r="E5" s="16">
        <f ca="1"/>
        <v>43992</v>
      </c>
      <c r="F5" s="16">
        <f ca="1"/>
        <v>43993</v>
      </c>
      <c r="G5" s="16">
        <f ca="1"/>
        <v>43994</v>
      </c>
      <c r="H5" s="16">
        <f ca="1"/>
        <v>43995</v>
      </c>
    </row>
    <row r="6" spans="1:8" ht="57.95" customHeight="1" x14ac:dyDescent="0.25">
      <c r="A6" s="18"/>
      <c r="B6" s="24"/>
      <c r="C6" s="24"/>
      <c r="D6" s="24"/>
      <c r="E6" s="24"/>
      <c r="F6" s="24"/>
      <c r="G6" s="24"/>
      <c r="H6" s="24"/>
    </row>
    <row r="7" spans="1:8" ht="19.5" customHeight="1" x14ac:dyDescent="0.25">
      <c r="A7" s="18"/>
      <c r="B7" s="8">
        <f t="array" aca="1" ref="B7:H7" ca="1">DaysAndWeeks+DATE(CalendarYear,6,1)-WEEKDAY(DATE(CalendarYear,6,1),(WeekStart="Lunes")+1)+15</f>
        <v>43996</v>
      </c>
      <c r="C7" s="8">
        <f ca="1"/>
        <v>43997</v>
      </c>
      <c r="D7" s="8">
        <f ca="1"/>
        <v>43998</v>
      </c>
      <c r="E7" s="8">
        <f ca="1"/>
        <v>43999</v>
      </c>
      <c r="F7" s="8">
        <f ca="1"/>
        <v>44000</v>
      </c>
      <c r="G7" s="8">
        <f ca="1"/>
        <v>44001</v>
      </c>
      <c r="H7" s="8">
        <f ca="1"/>
        <v>44002</v>
      </c>
    </row>
    <row r="8" spans="1:8" ht="57.95" customHeight="1" x14ac:dyDescent="0.25">
      <c r="A8" s="18"/>
      <c r="B8" s="18"/>
      <c r="C8" s="18"/>
      <c r="D8" s="18"/>
      <c r="E8" s="18"/>
      <c r="F8" s="18"/>
      <c r="G8" s="18"/>
      <c r="H8" s="18"/>
    </row>
    <row r="9" spans="1:8" ht="19.5" customHeight="1" x14ac:dyDescent="0.25">
      <c r="A9" s="18"/>
      <c r="B9" s="16">
        <f t="array" aca="1" ref="B9:H9" ca="1">DaysAndWeeks+DATE(CalendarYear,6,1)-WEEKDAY(DATE(CalendarYear,6,1),(WeekStart="Lunes")+1)+22</f>
        <v>44003</v>
      </c>
      <c r="C9" s="16">
        <f ca="1"/>
        <v>44004</v>
      </c>
      <c r="D9" s="16">
        <f ca="1"/>
        <v>44005</v>
      </c>
      <c r="E9" s="16">
        <f ca="1"/>
        <v>44006</v>
      </c>
      <c r="F9" s="16">
        <f ca="1"/>
        <v>44007</v>
      </c>
      <c r="G9" s="16">
        <f ca="1"/>
        <v>44008</v>
      </c>
      <c r="H9" s="16">
        <f ca="1"/>
        <v>44009</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DaysAndWeeks+DATE(CalendarYear,6,1)-WEEKDAY(DATE(CalendarYear,6,1),(WeekStart="Lunes")+1)+29</f>
        <v>44010</v>
      </c>
      <c r="C11" s="8">
        <f ca="1"/>
        <v>44011</v>
      </c>
      <c r="D11" s="8">
        <f ca="1"/>
        <v>44012</v>
      </c>
      <c r="E11" s="8">
        <f ca="1"/>
        <v>44013</v>
      </c>
      <c r="F11" s="8">
        <f ca="1"/>
        <v>44014</v>
      </c>
      <c r="G11" s="8">
        <f ca="1"/>
        <v>44015</v>
      </c>
      <c r="H11" s="8">
        <f ca="1"/>
        <v>44016</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DaysAndWeeks+DATE(CalendarYear,6,1)-WEEKDAY(DATE(CalendarYear,6,1),(WeekStart="Lunes")+1)+36</f>
        <v>44017</v>
      </c>
      <c r="C13" s="16">
        <f ca="1"/>
        <v>44018</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3" priority="2">
      <formula>AND(DAY(B11)&gt;=1,DAY(B11)&lt;=15)</formula>
    </cfRule>
  </conditionalFormatting>
  <conditionalFormatting sqref="B3:G3">
    <cfRule type="expression" dxfId="12"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juni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"Julio "&amp;CalendarYear</f>
        <v>Julio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DaysAndWeeks+DATE(CalendarYear,7,1)-WEEKDAY(DATE(CalendarYear,7,1),(WeekStart="Lunes")+1)+1</f>
        <v>44010</v>
      </c>
      <c r="C3" s="8">
        <f ca="1"/>
        <v>44011</v>
      </c>
      <c r="D3" s="8">
        <f ca="1"/>
        <v>44012</v>
      </c>
      <c r="E3" s="8">
        <f ca="1"/>
        <v>44013</v>
      </c>
      <c r="F3" s="8">
        <f ca="1"/>
        <v>44014</v>
      </c>
      <c r="G3" s="8">
        <f ca="1"/>
        <v>44015</v>
      </c>
      <c r="H3" s="8">
        <f ca="1"/>
        <v>44016</v>
      </c>
    </row>
    <row r="4" spans="1:8" ht="57.95" customHeight="1" x14ac:dyDescent="0.25">
      <c r="A4" s="18"/>
      <c r="B4" s="18"/>
      <c r="C4" s="18"/>
      <c r="D4" s="18"/>
      <c r="E4" s="18"/>
      <c r="F4" s="18"/>
      <c r="G4" s="18"/>
      <c r="H4" s="18"/>
    </row>
    <row r="5" spans="1:8" ht="19.5" customHeight="1" x14ac:dyDescent="0.25">
      <c r="A5" s="18"/>
      <c r="B5" s="16">
        <f t="array" aca="1" ref="B5:H5" ca="1">DaysAndWeeks+DATE(CalendarYear,7,1)-WEEKDAY(DATE(CalendarYear,7,1),(WeekStart="Lunes")+1)+8</f>
        <v>44017</v>
      </c>
      <c r="C5" s="16">
        <f ca="1"/>
        <v>44018</v>
      </c>
      <c r="D5" s="16">
        <f ca="1"/>
        <v>44019</v>
      </c>
      <c r="E5" s="16">
        <f ca="1"/>
        <v>44020</v>
      </c>
      <c r="F5" s="16">
        <f ca="1"/>
        <v>44021</v>
      </c>
      <c r="G5" s="16">
        <f ca="1"/>
        <v>44022</v>
      </c>
      <c r="H5" s="16">
        <f ca="1"/>
        <v>44023</v>
      </c>
    </row>
    <row r="6" spans="1:8" ht="57.95" customHeight="1" x14ac:dyDescent="0.25">
      <c r="A6" s="18"/>
      <c r="B6" s="24"/>
      <c r="C6" s="24"/>
      <c r="D6" s="24"/>
      <c r="E6" s="24"/>
      <c r="F6" s="24"/>
      <c r="G6" s="24"/>
      <c r="H6" s="24"/>
    </row>
    <row r="7" spans="1:8" ht="19.5" customHeight="1" x14ac:dyDescent="0.25">
      <c r="A7" s="18"/>
      <c r="B7" s="8">
        <f t="array" aca="1" ref="B7:H7" ca="1">DaysAndWeeks+DATE(CalendarYear,7,1)-WEEKDAY(DATE(CalendarYear,7,1),(WeekStart="Lunes")+1)+15</f>
        <v>44024</v>
      </c>
      <c r="C7" s="8">
        <f ca="1"/>
        <v>44025</v>
      </c>
      <c r="D7" s="8">
        <f ca="1"/>
        <v>44026</v>
      </c>
      <c r="E7" s="8">
        <f ca="1"/>
        <v>44027</v>
      </c>
      <c r="F7" s="8">
        <f ca="1"/>
        <v>44028</v>
      </c>
      <c r="G7" s="8">
        <f ca="1"/>
        <v>44029</v>
      </c>
      <c r="H7" s="8">
        <f ca="1"/>
        <v>44030</v>
      </c>
    </row>
    <row r="8" spans="1:8" ht="57.95" customHeight="1" x14ac:dyDescent="0.25">
      <c r="A8" s="18"/>
      <c r="B8" s="18"/>
      <c r="C8" s="18"/>
      <c r="D8" s="18"/>
      <c r="E8" s="18"/>
      <c r="F8" s="18"/>
      <c r="G8" s="18"/>
      <c r="H8" s="18"/>
    </row>
    <row r="9" spans="1:8" ht="19.5" customHeight="1" x14ac:dyDescent="0.25">
      <c r="A9" s="18"/>
      <c r="B9" s="16">
        <f t="array" aca="1" ref="B9:H9" ca="1">DaysAndWeeks+DATE(CalendarYear,7,1)-WEEKDAY(DATE(CalendarYear,7,1),(WeekStart="Lunes")+1)+22</f>
        <v>44031</v>
      </c>
      <c r="C9" s="16">
        <f ca="1"/>
        <v>44032</v>
      </c>
      <c r="D9" s="16">
        <f ca="1"/>
        <v>44033</v>
      </c>
      <c r="E9" s="16">
        <f ca="1"/>
        <v>44034</v>
      </c>
      <c r="F9" s="16">
        <f ca="1"/>
        <v>44035</v>
      </c>
      <c r="G9" s="16">
        <f ca="1"/>
        <v>44036</v>
      </c>
      <c r="H9" s="16">
        <f ca="1"/>
        <v>44037</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DaysAndWeeks+DATE(CalendarYear,7,1)-WEEKDAY(DATE(CalendarYear,7,1),(WeekStart="Lunes")+1)+29</f>
        <v>44038</v>
      </c>
      <c r="C11" s="8">
        <f ca="1"/>
        <v>44039</v>
      </c>
      <c r="D11" s="8">
        <f ca="1"/>
        <v>44040</v>
      </c>
      <c r="E11" s="8">
        <f ca="1"/>
        <v>44041</v>
      </c>
      <c r="F11" s="8">
        <f ca="1"/>
        <v>44042</v>
      </c>
      <c r="G11" s="8">
        <f ca="1"/>
        <v>44043</v>
      </c>
      <c r="H11" s="8">
        <f ca="1"/>
        <v>44044</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DaysAndWeeks+DATE(CalendarYear,7,1)-WEEKDAY(DATE(CalendarYear,7,1),(WeekStart="Lunes")+1)+36</f>
        <v>44045</v>
      </c>
      <c r="C13" s="16">
        <f ca="1"/>
        <v>44046</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1" priority="2">
      <formula>AND(DAY(B11)&gt;=1,DAY(B11)&lt;=15)</formula>
    </cfRule>
  </conditionalFormatting>
  <conditionalFormatting sqref="B3:G3">
    <cfRule type="expression" dxfId="10"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juli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pageSetUpPr fitToPage="1"/>
  </sheetPr>
  <dimension ref="A1:H14"/>
  <sheetViews>
    <sheetView showGridLines="0" tabSelected="1" zoomScale="80" zoomScaleNormal="80" workbookViewId="0">
      <selection activeCell="M11" sqref="M11"/>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"Agosto "&amp;CalendarYear</f>
        <v>Agosto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DaysAndWeeks+DATE(CalendarYear,8,1)-WEEKDAY(DATE(CalendarYear,8,1),(WeekStart="Lunes")+1)+1</f>
        <v>44038</v>
      </c>
      <c r="C3" s="8">
        <f ca="1"/>
        <v>44039</v>
      </c>
      <c r="D3" s="8">
        <f ca="1"/>
        <v>44040</v>
      </c>
      <c r="E3" s="8">
        <f ca="1"/>
        <v>44041</v>
      </c>
      <c r="F3" s="8">
        <f ca="1"/>
        <v>44042</v>
      </c>
      <c r="G3" s="8">
        <f ca="1"/>
        <v>44043</v>
      </c>
      <c r="H3" s="8">
        <f ca="1"/>
        <v>44044</v>
      </c>
    </row>
    <row r="4" spans="1:8" ht="57.95" customHeight="1" x14ac:dyDescent="0.25">
      <c r="A4" s="18"/>
      <c r="B4" s="18"/>
      <c r="C4" s="18"/>
      <c r="D4" s="18"/>
      <c r="E4" s="18"/>
      <c r="F4" s="18"/>
      <c r="G4" s="18"/>
      <c r="H4" s="18"/>
    </row>
    <row r="5" spans="1:8" ht="19.5" customHeight="1" x14ac:dyDescent="0.25">
      <c r="A5" s="18"/>
      <c r="B5" s="16">
        <f t="array" aca="1" ref="B5:H5" ca="1">DaysAndWeeks+DATE(CalendarYear,8,1)-WEEKDAY(DATE(CalendarYear,8,1),(WeekStart="Lunes")+1)+8</f>
        <v>44045</v>
      </c>
      <c r="C5" s="16">
        <f ca="1"/>
        <v>44046</v>
      </c>
      <c r="D5" s="16">
        <f ca="1"/>
        <v>44047</v>
      </c>
      <c r="E5" s="16">
        <f ca="1"/>
        <v>44048</v>
      </c>
      <c r="F5" s="16">
        <f ca="1"/>
        <v>44049</v>
      </c>
      <c r="G5" s="16">
        <f ca="1"/>
        <v>44050</v>
      </c>
      <c r="H5" s="16">
        <f ca="1"/>
        <v>44051</v>
      </c>
    </row>
    <row r="6" spans="1:8" ht="57.95" customHeight="1" x14ac:dyDescent="0.25">
      <c r="A6" s="18"/>
      <c r="B6" s="24"/>
      <c r="C6" s="24"/>
      <c r="D6" s="29" t="s">
        <v>5</v>
      </c>
      <c r="E6" s="29" t="s">
        <v>6</v>
      </c>
      <c r="F6" s="29" t="s">
        <v>7</v>
      </c>
      <c r="G6" s="29" t="s">
        <v>8</v>
      </c>
      <c r="H6" s="24"/>
    </row>
    <row r="7" spans="1:8" ht="19.5" customHeight="1" x14ac:dyDescent="0.25">
      <c r="A7" s="18"/>
      <c r="B7" s="8">
        <f t="array" aca="1" ref="B7:H7" ca="1">DaysAndWeeks+DATE(CalendarYear,8,1)-WEEKDAY(DATE(CalendarYear,8,1),(WeekStart="Lunes")+1)+15</f>
        <v>44052</v>
      </c>
      <c r="C7" s="8">
        <f ca="1"/>
        <v>44053</v>
      </c>
      <c r="D7" s="8">
        <f ca="1"/>
        <v>44054</v>
      </c>
      <c r="E7" s="8">
        <f ca="1"/>
        <v>44055</v>
      </c>
      <c r="F7" s="8">
        <f ca="1"/>
        <v>44056</v>
      </c>
      <c r="G7" s="8">
        <f ca="1"/>
        <v>44057</v>
      </c>
      <c r="H7" s="8">
        <f ca="1"/>
        <v>44058</v>
      </c>
    </row>
    <row r="8" spans="1:8" ht="57.95" customHeight="1" x14ac:dyDescent="0.25">
      <c r="A8" s="18"/>
      <c r="B8" s="18"/>
      <c r="C8" s="25" t="s">
        <v>9</v>
      </c>
      <c r="D8" s="26" t="s">
        <v>10</v>
      </c>
      <c r="E8" s="27" t="s">
        <v>11</v>
      </c>
      <c r="F8" s="27" t="s">
        <v>12</v>
      </c>
      <c r="G8" s="27" t="s">
        <v>13</v>
      </c>
      <c r="H8" s="18"/>
    </row>
    <row r="9" spans="1:8" ht="19.5" customHeight="1" x14ac:dyDescent="0.25">
      <c r="A9" s="18"/>
      <c r="B9" s="16">
        <f t="array" aca="1" ref="B9:H9" ca="1">DaysAndWeeks+DATE(CalendarYear,8,1)-WEEKDAY(DATE(CalendarYear,8,1),(WeekStart="Lunes")+1)+22</f>
        <v>44059</v>
      </c>
      <c r="C9" s="16">
        <f ca="1"/>
        <v>44060</v>
      </c>
      <c r="D9" s="16">
        <f ca="1"/>
        <v>44061</v>
      </c>
      <c r="E9" s="16">
        <f ca="1"/>
        <v>44062</v>
      </c>
      <c r="F9" s="16">
        <f ca="1"/>
        <v>44063</v>
      </c>
      <c r="G9" s="16">
        <f ca="1"/>
        <v>44064</v>
      </c>
      <c r="H9" s="16">
        <f ca="1"/>
        <v>44065</v>
      </c>
    </row>
    <row r="10" spans="1:8" ht="57.95" customHeight="1" x14ac:dyDescent="0.25">
      <c r="A10" s="18"/>
      <c r="B10" s="24"/>
      <c r="C10" s="24"/>
      <c r="D10" s="29" t="s">
        <v>14</v>
      </c>
      <c r="E10" s="30"/>
      <c r="F10" s="29" t="s">
        <v>19</v>
      </c>
      <c r="G10" s="24"/>
      <c r="H10" s="24"/>
    </row>
    <row r="11" spans="1:8" ht="19.5" customHeight="1" x14ac:dyDescent="0.25">
      <c r="A11" s="18"/>
      <c r="B11" s="8">
        <f t="array" aca="1" ref="B11:H11" ca="1">DaysAndWeeks+DATE(CalendarYear,8,1)-WEEKDAY(DATE(CalendarYear,8,1),(WeekStart="Lunes")+1)+29</f>
        <v>44066</v>
      </c>
      <c r="C11" s="8">
        <f ca="1"/>
        <v>44067</v>
      </c>
      <c r="D11" s="8">
        <f ca="1"/>
        <v>44068</v>
      </c>
      <c r="E11" s="8">
        <f ca="1"/>
        <v>44069</v>
      </c>
      <c r="F11" s="8">
        <f ca="1"/>
        <v>44070</v>
      </c>
      <c r="G11" s="8">
        <f ca="1"/>
        <v>44071</v>
      </c>
      <c r="H11" s="8">
        <f ca="1"/>
        <v>44072</v>
      </c>
    </row>
    <row r="12" spans="1:8" ht="57.95" customHeight="1" x14ac:dyDescent="0.25">
      <c r="A12" s="18"/>
      <c r="B12" s="18"/>
      <c r="C12" s="27" t="s">
        <v>15</v>
      </c>
      <c r="D12" s="27" t="s">
        <v>16</v>
      </c>
      <c r="E12" s="28"/>
      <c r="F12" s="27" t="s">
        <v>17</v>
      </c>
      <c r="G12" s="27" t="s">
        <v>13</v>
      </c>
      <c r="H12" s="18"/>
    </row>
    <row r="13" spans="1:8" ht="19.5" customHeight="1" x14ac:dyDescent="0.25">
      <c r="A13" s="18"/>
      <c r="B13" s="16">
        <f t="array" aca="1" ref="B13:C13" ca="1">DaysAndWeeks+DATE(CalendarYear,8,1)-WEEKDAY(DATE(CalendarYear,8,1),(WeekStart="Lunes")+1)+36</f>
        <v>44073</v>
      </c>
      <c r="C13" s="16">
        <f ca="1"/>
        <v>44074</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9" priority="2">
      <formula>AND(DAY(B11)&gt;=1,DAY(B11)&lt;=15)</formula>
    </cfRule>
  </conditionalFormatting>
  <conditionalFormatting sqref="B3:G3">
    <cfRule type="expression" dxfId="8"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agosto"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249977111117893"/>
    <pageSetUpPr fitToPage="1"/>
  </sheetPr>
  <dimension ref="A1:H14"/>
  <sheetViews>
    <sheetView showGridLines="0" zoomScale="80" zoomScaleNormal="80" workbookViewId="0">
      <selection activeCell="F12" sqref="F12"/>
    </sheetView>
  </sheetViews>
  <sheetFormatPr baseColWidth="10" defaultColWidth="8.75" defaultRowHeight="15" x14ac:dyDescent="0.25"/>
  <cols>
    <col min="1" max="1" width="2.625" customWidth="1"/>
    <col min="2" max="2" width="18.25" customWidth="1"/>
    <col min="3" max="8" width="17.625" customWidth="1"/>
    <col min="9" max="9" width="2.625" customWidth="1"/>
    <col min="10" max="10" width="12" customWidth="1"/>
  </cols>
  <sheetData>
    <row r="1" spans="1:8" ht="59.25" customHeight="1" x14ac:dyDescent="0.25">
      <c r="A1" s="18"/>
      <c r="B1" s="17" t="str">
        <f ca="1">"Septiembre "&amp;CalendarYear</f>
        <v>Septiembre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DaysAndWeeks+DATE(CalendarYear,9,1)-WEEKDAY(DATE(CalendarYear,9,1),(WeekStart="Lunes")+1)+1</f>
        <v>44073</v>
      </c>
      <c r="C3" s="8">
        <f ca="1"/>
        <v>44074</v>
      </c>
      <c r="D3" s="8">
        <f ca="1"/>
        <v>44075</v>
      </c>
      <c r="E3" s="8">
        <f ca="1"/>
        <v>44076</v>
      </c>
      <c r="F3" s="8">
        <f ca="1"/>
        <v>44077</v>
      </c>
      <c r="G3" s="8">
        <f ca="1"/>
        <v>44078</v>
      </c>
      <c r="H3" s="8">
        <f ca="1"/>
        <v>44079</v>
      </c>
    </row>
    <row r="4" spans="1:8" ht="57.95" customHeight="1" x14ac:dyDescent="0.25">
      <c r="A4" s="18"/>
      <c r="B4" s="18"/>
      <c r="C4" s="18"/>
      <c r="D4" s="18"/>
      <c r="E4" s="18"/>
      <c r="F4" s="18"/>
      <c r="G4" s="18"/>
      <c r="H4" s="18"/>
    </row>
    <row r="5" spans="1:8" ht="19.5" customHeight="1" x14ac:dyDescent="0.25">
      <c r="A5" s="18"/>
      <c r="B5" s="16">
        <f t="array" aca="1" ref="B5:H5" ca="1">DaysAndWeeks+DATE(CalendarYear,9,1)-WEEKDAY(DATE(CalendarYear,9,1),(WeekStart="Lunes")+1)+8</f>
        <v>44080</v>
      </c>
      <c r="C5" s="16">
        <f ca="1"/>
        <v>44081</v>
      </c>
      <c r="D5" s="16">
        <f ca="1"/>
        <v>44082</v>
      </c>
      <c r="E5" s="16">
        <f ca="1"/>
        <v>44083</v>
      </c>
      <c r="F5" s="16">
        <f ca="1"/>
        <v>44084</v>
      </c>
      <c r="G5" s="16">
        <f ca="1"/>
        <v>44085</v>
      </c>
      <c r="H5" s="16">
        <f ca="1"/>
        <v>44086</v>
      </c>
    </row>
    <row r="6" spans="1:8" ht="57.95" customHeight="1" x14ac:dyDescent="0.25">
      <c r="A6" s="18"/>
      <c r="B6" s="24"/>
      <c r="C6" s="24"/>
      <c r="D6" s="24"/>
      <c r="E6" s="24"/>
      <c r="F6" s="24"/>
      <c r="G6" s="25" t="s">
        <v>13</v>
      </c>
      <c r="H6" s="24"/>
    </row>
    <row r="7" spans="1:8" ht="19.5" customHeight="1" x14ac:dyDescent="0.25">
      <c r="A7" s="18"/>
      <c r="B7" s="8">
        <f t="array" aca="1" ref="B7:H7" ca="1">DaysAndWeeks+DATE(CalendarYear,9,1)-WEEKDAY(DATE(CalendarYear,9,1),(WeekStart="Lunes")+1)+15</f>
        <v>44087</v>
      </c>
      <c r="C7" s="8">
        <f ca="1"/>
        <v>44088</v>
      </c>
      <c r="D7" s="8">
        <f ca="1"/>
        <v>44089</v>
      </c>
      <c r="E7" s="8">
        <f ca="1"/>
        <v>44090</v>
      </c>
      <c r="F7" s="8">
        <f ca="1"/>
        <v>44091</v>
      </c>
      <c r="G7" s="8">
        <f ca="1"/>
        <v>44092</v>
      </c>
      <c r="H7" s="8">
        <f ca="1"/>
        <v>44093</v>
      </c>
    </row>
    <row r="8" spans="1:8" ht="57.95" customHeight="1" x14ac:dyDescent="0.25">
      <c r="A8" s="18"/>
      <c r="B8" s="18"/>
      <c r="C8" s="18"/>
      <c r="D8" s="18"/>
      <c r="E8" s="18"/>
      <c r="F8" s="18" t="s">
        <v>20</v>
      </c>
      <c r="G8" s="18"/>
      <c r="H8" s="18"/>
    </row>
    <row r="9" spans="1:8" ht="19.5" customHeight="1" x14ac:dyDescent="0.25">
      <c r="A9" s="18"/>
      <c r="B9" s="16">
        <f t="array" aca="1" ref="B9:H9" ca="1">DaysAndWeeks+DATE(CalendarYear,9,1)-WEEKDAY(DATE(CalendarYear,9,1),(WeekStart="Lunes")+1)+22</f>
        <v>44094</v>
      </c>
      <c r="C9" s="16">
        <f ca="1"/>
        <v>44095</v>
      </c>
      <c r="D9" s="16">
        <f ca="1"/>
        <v>44096</v>
      </c>
      <c r="E9" s="16">
        <f ca="1"/>
        <v>44097</v>
      </c>
      <c r="F9" s="16">
        <f ca="1"/>
        <v>44098</v>
      </c>
      <c r="G9" s="16">
        <f ca="1"/>
        <v>44099</v>
      </c>
      <c r="H9" s="16">
        <f ca="1"/>
        <v>44100</v>
      </c>
    </row>
    <row r="10" spans="1:8" ht="57.95" customHeight="1" x14ac:dyDescent="0.25">
      <c r="A10" s="18"/>
      <c r="B10" s="24"/>
      <c r="C10" s="24"/>
      <c r="D10" s="24"/>
      <c r="E10" s="24"/>
      <c r="F10" s="24"/>
      <c r="G10" s="25" t="s">
        <v>13</v>
      </c>
      <c r="H10" s="24"/>
    </row>
    <row r="11" spans="1:8" ht="19.5" customHeight="1" x14ac:dyDescent="0.25">
      <c r="A11" s="18"/>
      <c r="B11" s="8">
        <f t="array" aca="1" ref="B11:H11" ca="1">DaysAndWeeks+DATE(CalendarYear,9,1)-WEEKDAY(DATE(CalendarYear,9,1),(WeekStart="Lunes")+1)+29</f>
        <v>44101</v>
      </c>
      <c r="C11" s="8">
        <f ca="1"/>
        <v>44102</v>
      </c>
      <c r="D11" s="8">
        <f ca="1"/>
        <v>44103</v>
      </c>
      <c r="E11" s="8">
        <f ca="1"/>
        <v>44104</v>
      </c>
      <c r="F11" s="8">
        <f ca="1"/>
        <v>44105</v>
      </c>
      <c r="G11" s="8">
        <f ca="1"/>
        <v>44106</v>
      </c>
      <c r="H11" s="8">
        <f ca="1"/>
        <v>44107</v>
      </c>
    </row>
    <row r="12" spans="1:8" ht="57.95" customHeight="1" x14ac:dyDescent="0.25">
      <c r="A12" s="18"/>
      <c r="B12" s="18"/>
      <c r="C12" s="18"/>
      <c r="D12" s="18"/>
      <c r="E12" s="27" t="s">
        <v>18</v>
      </c>
      <c r="F12" s="18"/>
      <c r="G12" s="18"/>
      <c r="H12" s="18"/>
    </row>
    <row r="13" spans="1:8" ht="19.5" customHeight="1" x14ac:dyDescent="0.25">
      <c r="A13" s="18"/>
      <c r="B13" s="16">
        <f t="array" aca="1" ref="B13:C13" ca="1">DaysAndWeeks+DATE(CalendarYear,9,1)-WEEKDAY(DATE(CalendarYear,9,1),(WeekStart="Lunes")+1)+36</f>
        <v>44108</v>
      </c>
      <c r="C13" s="16">
        <f ca="1"/>
        <v>44109</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7" priority="2">
      <formula>AND(DAY(B11)&gt;=1,DAY(B11)&lt;=15)</formula>
    </cfRule>
  </conditionalFormatting>
  <conditionalFormatting sqref="B3:G3">
    <cfRule type="expression" dxfId="6"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sept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499984740745262"/>
    <pageSetUpPr fitToPage="1"/>
  </sheetPr>
  <dimension ref="A1:H14"/>
  <sheetViews>
    <sheetView showGridLines="0" zoomScale="80" zoomScaleNormal="80" workbookViewId="0">
      <selection activeCell="F12" sqref="F12"/>
    </sheetView>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"Octubre "&amp;CalendarYear</f>
        <v>Octubre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DaysAndWeeks+DATE(CalendarYear,10,1)-WEEKDAY(DATE(CalendarYear,10,1),(WeekStart="Lunes")+1)+1</f>
        <v>44101</v>
      </c>
      <c r="C3" s="8">
        <f ca="1"/>
        <v>44102</v>
      </c>
      <c r="D3" s="8">
        <f ca="1"/>
        <v>44103</v>
      </c>
      <c r="E3" s="8">
        <f ca="1"/>
        <v>44104</v>
      </c>
      <c r="F3" s="8">
        <f ca="1"/>
        <v>44105</v>
      </c>
      <c r="G3" s="8">
        <f ca="1"/>
        <v>44106</v>
      </c>
      <c r="H3" s="8">
        <f ca="1"/>
        <v>44107</v>
      </c>
    </row>
    <row r="4" spans="1:8" ht="57.95" customHeight="1" x14ac:dyDescent="0.25">
      <c r="A4" s="18"/>
      <c r="B4" s="18"/>
      <c r="C4" s="18"/>
      <c r="D4" s="18"/>
      <c r="E4" s="18"/>
      <c r="F4" s="18"/>
      <c r="G4" s="18"/>
      <c r="H4" s="18"/>
    </row>
    <row r="5" spans="1:8" ht="19.5" customHeight="1" x14ac:dyDescent="0.25">
      <c r="A5" s="18"/>
      <c r="B5" s="16">
        <f t="array" aca="1" ref="B5:H5" ca="1">DaysAndWeeks+DATE(CalendarYear,10,1)-WEEKDAY(DATE(CalendarYear,10,1),(WeekStart="Lunes")+1)+8</f>
        <v>44108</v>
      </c>
      <c r="C5" s="16">
        <f ca="1"/>
        <v>44109</v>
      </c>
      <c r="D5" s="16">
        <f ca="1"/>
        <v>44110</v>
      </c>
      <c r="E5" s="16">
        <f ca="1"/>
        <v>44111</v>
      </c>
      <c r="F5" s="16">
        <f ca="1"/>
        <v>44112</v>
      </c>
      <c r="G5" s="16">
        <f ca="1"/>
        <v>44113</v>
      </c>
      <c r="H5" s="16">
        <f ca="1"/>
        <v>44114</v>
      </c>
    </row>
    <row r="6" spans="1:8" ht="57.95" customHeight="1" x14ac:dyDescent="0.25">
      <c r="A6" s="18"/>
      <c r="B6" s="24"/>
      <c r="C6" s="24"/>
      <c r="D6" s="24"/>
      <c r="E6" s="24"/>
      <c r="F6" s="24"/>
      <c r="G6" s="25" t="s">
        <v>13</v>
      </c>
      <c r="H6" s="24"/>
    </row>
    <row r="7" spans="1:8" ht="19.5" customHeight="1" x14ac:dyDescent="0.25">
      <c r="A7" s="18"/>
      <c r="B7" s="8">
        <f t="array" aca="1" ref="B7:H7" ca="1">DaysAndWeeks+DATE(CalendarYear,10,1)-WEEKDAY(DATE(CalendarYear,10,1),(WeekStart="Lunes")+1)+15</f>
        <v>44115</v>
      </c>
      <c r="C7" s="8">
        <f ca="1"/>
        <v>44116</v>
      </c>
      <c r="D7" s="8">
        <f ca="1"/>
        <v>44117</v>
      </c>
      <c r="E7" s="8">
        <f ca="1"/>
        <v>44118</v>
      </c>
      <c r="F7" s="8">
        <f ca="1"/>
        <v>44119</v>
      </c>
      <c r="G7" s="8">
        <f ca="1"/>
        <v>44120</v>
      </c>
      <c r="H7" s="8">
        <f ca="1"/>
        <v>44121</v>
      </c>
    </row>
    <row r="8" spans="1:8" ht="57.95" customHeight="1" x14ac:dyDescent="0.25">
      <c r="A8" s="18"/>
      <c r="B8" s="18"/>
      <c r="C8" s="18"/>
      <c r="D8" s="18"/>
      <c r="E8" s="18"/>
      <c r="F8" s="18" t="s">
        <v>20</v>
      </c>
      <c r="G8" s="18"/>
      <c r="H8" s="18"/>
    </row>
    <row r="9" spans="1:8" ht="19.5" customHeight="1" x14ac:dyDescent="0.25">
      <c r="A9" s="18"/>
      <c r="B9" s="16">
        <f t="array" aca="1" ref="B9:H9" ca="1">DaysAndWeeks+DATE(CalendarYear,10,1)-WEEKDAY(DATE(CalendarYear,10,1),(WeekStart="Lunes")+1)+22</f>
        <v>44122</v>
      </c>
      <c r="C9" s="16">
        <f ca="1"/>
        <v>44123</v>
      </c>
      <c r="D9" s="16">
        <f ca="1"/>
        <v>44124</v>
      </c>
      <c r="E9" s="16">
        <f ca="1"/>
        <v>44125</v>
      </c>
      <c r="F9" s="16">
        <f ca="1"/>
        <v>44126</v>
      </c>
      <c r="G9" s="16">
        <f ca="1"/>
        <v>44127</v>
      </c>
      <c r="H9" s="16">
        <f ca="1"/>
        <v>44128</v>
      </c>
    </row>
    <row r="10" spans="1:8" ht="57.95" customHeight="1" x14ac:dyDescent="0.25">
      <c r="A10" s="18"/>
      <c r="B10" s="24"/>
      <c r="C10" s="24"/>
      <c r="D10" s="24"/>
      <c r="E10" s="24"/>
      <c r="F10" s="24"/>
      <c r="G10" s="25" t="s">
        <v>13</v>
      </c>
      <c r="H10" s="24"/>
    </row>
    <row r="11" spans="1:8" ht="19.5" customHeight="1" x14ac:dyDescent="0.25">
      <c r="A11" s="18"/>
      <c r="B11" s="8">
        <f t="array" aca="1" ref="B11:H11" ca="1">DaysAndWeeks+DATE(CalendarYear,10,1)-WEEKDAY(DATE(CalendarYear,10,1),(WeekStart="Lunes")+1)+29</f>
        <v>44129</v>
      </c>
      <c r="C11" s="8">
        <f ca="1"/>
        <v>44130</v>
      </c>
      <c r="D11" s="8">
        <f ca="1"/>
        <v>44131</v>
      </c>
      <c r="E11" s="8">
        <f ca="1"/>
        <v>44132</v>
      </c>
      <c r="F11" s="8">
        <f ca="1"/>
        <v>44133</v>
      </c>
      <c r="G11" s="8">
        <f ca="1"/>
        <v>44134</v>
      </c>
      <c r="H11" s="8">
        <f ca="1"/>
        <v>44135</v>
      </c>
    </row>
    <row r="12" spans="1:8" ht="57.95" customHeight="1" x14ac:dyDescent="0.25">
      <c r="A12" s="18"/>
      <c r="B12" s="18"/>
      <c r="C12" s="18"/>
      <c r="D12" s="18"/>
      <c r="E12" s="27" t="s">
        <v>18</v>
      </c>
      <c r="F12" s="18"/>
      <c r="G12" s="18"/>
      <c r="H12" s="18"/>
    </row>
    <row r="13" spans="1:8" ht="19.5" customHeight="1" x14ac:dyDescent="0.25">
      <c r="A13" s="18"/>
      <c r="B13" s="16">
        <f t="array" aca="1" ref="B13:C13" ca="1">DaysAndWeeks+DATE(CalendarYear,10,1)-WEEKDAY(DATE(CalendarYear,10,1),(WeekStart="Lunes")+1)+36</f>
        <v>44136</v>
      </c>
      <c r="C13" s="16">
        <f ca="1"/>
        <v>44137</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5" priority="2">
      <formula>AND(DAY(B11)&gt;=1,DAY(B11)&lt;=15)</formula>
    </cfRule>
  </conditionalFormatting>
  <conditionalFormatting sqref="B3:G3">
    <cfRule type="expression" dxfId="4"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octu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89999084444715716"/>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"Noviembre "&amp;CalendarYear</f>
        <v>Noviembre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DaysAndWeeks+DATE(CalendarYear,11,1)-WEEKDAY(DATE(CalendarYear,11,1),(WeekStart="Lunes")+1)+1</f>
        <v>44136</v>
      </c>
      <c r="C3" s="8">
        <f ca="1"/>
        <v>44137</v>
      </c>
      <c r="D3" s="8">
        <f ca="1"/>
        <v>44138</v>
      </c>
      <c r="E3" s="8">
        <f ca="1"/>
        <v>44139</v>
      </c>
      <c r="F3" s="8">
        <f ca="1"/>
        <v>44140</v>
      </c>
      <c r="G3" s="8">
        <f ca="1"/>
        <v>44141</v>
      </c>
      <c r="H3" s="8">
        <f ca="1"/>
        <v>44142</v>
      </c>
    </row>
    <row r="4" spans="1:8" ht="57.95" customHeight="1" x14ac:dyDescent="0.25">
      <c r="A4" s="18"/>
      <c r="B4" s="18"/>
      <c r="C4" s="18"/>
      <c r="D4" s="18"/>
      <c r="E4" s="18"/>
      <c r="F4" s="18"/>
      <c r="G4" s="18"/>
      <c r="H4" s="18"/>
    </row>
    <row r="5" spans="1:8" ht="19.5" customHeight="1" x14ac:dyDescent="0.25">
      <c r="A5" s="18"/>
      <c r="B5" s="16">
        <f t="array" aca="1" ref="B5:H5" ca="1">DaysAndWeeks+DATE(CalendarYear,11,1)-WEEKDAY(DATE(CalendarYear,11,1),(WeekStart="Lunes")+1)+8</f>
        <v>44143</v>
      </c>
      <c r="C5" s="16">
        <f ca="1"/>
        <v>44144</v>
      </c>
      <c r="D5" s="16">
        <f ca="1"/>
        <v>44145</v>
      </c>
      <c r="E5" s="16">
        <f ca="1"/>
        <v>44146</v>
      </c>
      <c r="F5" s="16">
        <f ca="1"/>
        <v>44147</v>
      </c>
      <c r="G5" s="16">
        <f ca="1"/>
        <v>44148</v>
      </c>
      <c r="H5" s="16">
        <f ca="1"/>
        <v>44149</v>
      </c>
    </row>
    <row r="6" spans="1:8" ht="57.95" customHeight="1" x14ac:dyDescent="0.25">
      <c r="A6" s="18"/>
      <c r="B6" s="24"/>
      <c r="C6" s="24"/>
      <c r="D6" s="24"/>
      <c r="E6" s="24"/>
      <c r="F6" s="24"/>
      <c r="G6" s="24"/>
      <c r="H6" s="24"/>
    </row>
    <row r="7" spans="1:8" ht="19.5" customHeight="1" x14ac:dyDescent="0.25">
      <c r="A7" s="18"/>
      <c r="B7" s="8">
        <f t="array" aca="1" ref="B7:H7" ca="1">DaysAndWeeks+DATE(CalendarYear,11,1)-WEEKDAY(DATE(CalendarYear,11,1),(WeekStart="Lunes")+1)+15</f>
        <v>44150</v>
      </c>
      <c r="C7" s="8">
        <f ca="1"/>
        <v>44151</v>
      </c>
      <c r="D7" s="8">
        <f ca="1"/>
        <v>44152</v>
      </c>
      <c r="E7" s="8">
        <f ca="1"/>
        <v>44153</v>
      </c>
      <c r="F7" s="8">
        <f ca="1"/>
        <v>44154</v>
      </c>
      <c r="G7" s="8">
        <f ca="1"/>
        <v>44155</v>
      </c>
      <c r="H7" s="8">
        <f ca="1"/>
        <v>44156</v>
      </c>
    </row>
    <row r="8" spans="1:8" ht="57.95" customHeight="1" x14ac:dyDescent="0.25">
      <c r="A8" s="18"/>
      <c r="B8" s="18"/>
      <c r="C8" s="18"/>
      <c r="D8" s="18"/>
      <c r="E8" s="18"/>
      <c r="F8" s="18"/>
      <c r="G8" s="18"/>
      <c r="H8" s="18"/>
    </row>
    <row r="9" spans="1:8" ht="19.5" customHeight="1" x14ac:dyDescent="0.25">
      <c r="A9" s="18"/>
      <c r="B9" s="16">
        <f t="array" aca="1" ref="B9:H9" ca="1">DaysAndWeeks+DATE(CalendarYear,11,1)-WEEKDAY(DATE(CalendarYear,11,1),(WeekStart="Lunes")+1)+22</f>
        <v>44157</v>
      </c>
      <c r="C9" s="16">
        <f ca="1"/>
        <v>44158</v>
      </c>
      <c r="D9" s="16">
        <f ca="1"/>
        <v>44159</v>
      </c>
      <c r="E9" s="16">
        <f ca="1"/>
        <v>44160</v>
      </c>
      <c r="F9" s="16">
        <f ca="1"/>
        <v>44161</v>
      </c>
      <c r="G9" s="16">
        <f ca="1"/>
        <v>44162</v>
      </c>
      <c r="H9" s="16">
        <f ca="1"/>
        <v>44163</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DaysAndWeeks+DATE(CalendarYear,11,1)-WEEKDAY(DATE(CalendarYear,11,1),(WeekStart="Lunes")+1)+29</f>
        <v>44164</v>
      </c>
      <c r="C11" s="8">
        <f ca="1"/>
        <v>44165</v>
      </c>
      <c r="D11" s="8">
        <f ca="1"/>
        <v>44166</v>
      </c>
      <c r="E11" s="8">
        <f ca="1"/>
        <v>44167</v>
      </c>
      <c r="F11" s="8">
        <f ca="1"/>
        <v>44168</v>
      </c>
      <c r="G11" s="8">
        <f ca="1"/>
        <v>44169</v>
      </c>
      <c r="H11" s="8">
        <f ca="1"/>
        <v>44170</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DaysAndWeeks+DATE(CalendarYear,11,1)-WEEKDAY(DATE(CalendarYear,11,1),(WeekStart="Lunes")+1)+36</f>
        <v>44171</v>
      </c>
      <c r="C13" s="16">
        <f ca="1"/>
        <v>44172</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nov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4.9989318521683403E-2"/>
    <pageSetUpPr fitToPage="1"/>
  </sheetPr>
  <dimension ref="A1:H14"/>
  <sheetViews>
    <sheetView showGridLines="0" zoomScale="80" zoomScaleNormal="80" workbookViewId="0"/>
  </sheetViews>
  <sheetFormatPr baseColWidth="10" defaultColWidth="8.75" defaultRowHeight="15" x14ac:dyDescent="0.25"/>
  <cols>
    <col min="1" max="1" width="2.625" customWidth="1"/>
    <col min="2" max="2" width="18.25" customWidth="1"/>
    <col min="3" max="8" width="17.625" customWidth="1"/>
    <col min="9" max="9" width="2.625" customWidth="1"/>
  </cols>
  <sheetData>
    <row r="1" spans="1:8" ht="59.25" customHeight="1" x14ac:dyDescent="0.25">
      <c r="A1" s="18"/>
      <c r="B1" s="17" t="str">
        <f ca="1">"Diciembre "&amp;CalendarYear</f>
        <v>Diciembre 2020</v>
      </c>
      <c r="C1" s="17"/>
      <c r="D1" s="17"/>
      <c r="E1" s="3"/>
      <c r="F1" s="3"/>
      <c r="G1" s="3"/>
      <c r="H1" s="4"/>
    </row>
    <row r="2" spans="1:8" ht="21.75" customHeight="1" thickBot="1" x14ac:dyDescent="0.3">
      <c r="A2" s="18"/>
      <c r="B2" s="13" t="str">
        <f>IF(WeekStart="DOMINGO", "DOMINGO","LUNES")</f>
        <v>DOMINGO</v>
      </c>
      <c r="C2" s="13" t="str">
        <f t="shared" ref="C2:H2" ca="1" si="0">UPPER(TEXT(C3,"dddd"))</f>
        <v>LUNES</v>
      </c>
      <c r="D2" s="13" t="str">
        <f t="shared" ca="1" si="0"/>
        <v>MARTES</v>
      </c>
      <c r="E2" s="13" t="str">
        <f t="shared" ca="1" si="0"/>
        <v>MIÉRCOLES</v>
      </c>
      <c r="F2" s="13" t="str">
        <f t="shared" ca="1" si="0"/>
        <v>JUEVES</v>
      </c>
      <c r="G2" s="13" t="str">
        <f t="shared" ca="1" si="0"/>
        <v>VIERNES</v>
      </c>
      <c r="H2" s="13" t="str">
        <f t="shared" ca="1" si="0"/>
        <v>SÁBADO</v>
      </c>
    </row>
    <row r="3" spans="1:8" ht="19.5" customHeight="1" x14ac:dyDescent="0.25">
      <c r="A3" s="18"/>
      <c r="B3" s="8">
        <f t="array" aca="1" ref="B3:H3" ca="1">DaysAndWeeks+DATE(CalendarYear,12,1)-WEEKDAY(DATE(CalendarYear,12,1),(WeekStart="Lunes")+1)+1</f>
        <v>44164</v>
      </c>
      <c r="C3" s="8">
        <f ca="1"/>
        <v>44165</v>
      </c>
      <c r="D3" s="8">
        <f ca="1"/>
        <v>44166</v>
      </c>
      <c r="E3" s="8">
        <f ca="1"/>
        <v>44167</v>
      </c>
      <c r="F3" s="8">
        <f ca="1"/>
        <v>44168</v>
      </c>
      <c r="G3" s="8">
        <f ca="1"/>
        <v>44169</v>
      </c>
      <c r="H3" s="8">
        <f ca="1"/>
        <v>44170</v>
      </c>
    </row>
    <row r="4" spans="1:8" ht="57.95" customHeight="1" x14ac:dyDescent="0.25">
      <c r="A4" s="18"/>
      <c r="B4" s="18"/>
      <c r="C4" s="18"/>
      <c r="D4" s="18"/>
      <c r="E4" s="18"/>
      <c r="F4" s="18"/>
      <c r="G4" s="18"/>
      <c r="H4" s="18"/>
    </row>
    <row r="5" spans="1:8" ht="19.5" customHeight="1" x14ac:dyDescent="0.25">
      <c r="A5" s="18"/>
      <c r="B5" s="16">
        <f t="array" aca="1" ref="B5:H5" ca="1">DaysAndWeeks+DATE(CalendarYear,12,1)-WEEKDAY(DATE(CalendarYear,12,1),(WeekStart="Lunes")+1)+8</f>
        <v>44171</v>
      </c>
      <c r="C5" s="16">
        <f ca="1"/>
        <v>44172</v>
      </c>
      <c r="D5" s="16">
        <f ca="1"/>
        <v>44173</v>
      </c>
      <c r="E5" s="16">
        <f ca="1"/>
        <v>44174</v>
      </c>
      <c r="F5" s="16">
        <f ca="1"/>
        <v>44175</v>
      </c>
      <c r="G5" s="16">
        <f ca="1"/>
        <v>44176</v>
      </c>
      <c r="H5" s="16">
        <f ca="1"/>
        <v>44177</v>
      </c>
    </row>
    <row r="6" spans="1:8" ht="57.95" customHeight="1" x14ac:dyDescent="0.25">
      <c r="A6" s="18"/>
      <c r="B6" s="24"/>
      <c r="C6" s="24"/>
      <c r="D6" s="24"/>
      <c r="E6" s="24"/>
      <c r="F6" s="24"/>
      <c r="G6" s="24"/>
      <c r="H6" s="24"/>
    </row>
    <row r="7" spans="1:8" ht="19.5" customHeight="1" x14ac:dyDescent="0.25">
      <c r="A7" s="18"/>
      <c r="B7" s="8">
        <f t="array" aca="1" ref="B7:H7" ca="1">DaysAndWeeks+DATE(CalendarYear,12,1)-WEEKDAY(DATE(CalendarYear,12,1),(WeekStart="Lunes")+1)+15</f>
        <v>44178</v>
      </c>
      <c r="C7" s="8">
        <f ca="1"/>
        <v>44179</v>
      </c>
      <c r="D7" s="8">
        <f ca="1"/>
        <v>44180</v>
      </c>
      <c r="E7" s="8">
        <f ca="1"/>
        <v>44181</v>
      </c>
      <c r="F7" s="8">
        <f ca="1"/>
        <v>44182</v>
      </c>
      <c r="G7" s="8">
        <f ca="1"/>
        <v>44183</v>
      </c>
      <c r="H7" s="8">
        <f ca="1"/>
        <v>44184</v>
      </c>
    </row>
    <row r="8" spans="1:8" ht="57.95" customHeight="1" x14ac:dyDescent="0.25">
      <c r="A8" s="18"/>
      <c r="B8" s="18"/>
      <c r="C8" s="18"/>
      <c r="D8" s="18"/>
      <c r="E8" s="18"/>
      <c r="F8" s="18"/>
      <c r="G8" s="18"/>
      <c r="H8" s="18"/>
    </row>
    <row r="9" spans="1:8" ht="19.5" customHeight="1" x14ac:dyDescent="0.25">
      <c r="A9" s="18"/>
      <c r="B9" s="16">
        <f t="array" aca="1" ref="B9:H9" ca="1">DaysAndWeeks+DATE(CalendarYear,12,1)-WEEKDAY(DATE(CalendarYear,12,1),(WeekStart="Lunes")+1)+22</f>
        <v>44185</v>
      </c>
      <c r="C9" s="16">
        <f ca="1"/>
        <v>44186</v>
      </c>
      <c r="D9" s="16">
        <f ca="1"/>
        <v>44187</v>
      </c>
      <c r="E9" s="16">
        <f ca="1"/>
        <v>44188</v>
      </c>
      <c r="F9" s="16">
        <f ca="1"/>
        <v>44189</v>
      </c>
      <c r="G9" s="16">
        <f ca="1"/>
        <v>44190</v>
      </c>
      <c r="H9" s="16">
        <f ca="1"/>
        <v>44191</v>
      </c>
    </row>
    <row r="10" spans="1:8" ht="57.95" customHeight="1" x14ac:dyDescent="0.25">
      <c r="A10" s="18"/>
      <c r="B10" s="24"/>
      <c r="C10" s="24"/>
      <c r="D10" s="24"/>
      <c r="E10" s="24"/>
      <c r="F10" s="24"/>
      <c r="G10" s="24"/>
      <c r="H10" s="24"/>
    </row>
    <row r="11" spans="1:8" ht="19.5" customHeight="1" x14ac:dyDescent="0.25">
      <c r="A11" s="18"/>
      <c r="B11" s="8">
        <f t="array" aca="1" ref="B11:H11" ca="1">DaysAndWeeks+DATE(CalendarYear,12,1)-WEEKDAY(DATE(CalendarYear,12,1),(WeekStart="Lunes")+1)+29</f>
        <v>44192</v>
      </c>
      <c r="C11" s="8">
        <f ca="1"/>
        <v>44193</v>
      </c>
      <c r="D11" s="8">
        <f ca="1"/>
        <v>44194</v>
      </c>
      <c r="E11" s="8">
        <f ca="1"/>
        <v>44195</v>
      </c>
      <c r="F11" s="8">
        <f ca="1"/>
        <v>44196</v>
      </c>
      <c r="G11" s="8">
        <f ca="1"/>
        <v>44197</v>
      </c>
      <c r="H11" s="8">
        <f ca="1"/>
        <v>44198</v>
      </c>
    </row>
    <row r="12" spans="1:8" ht="57.95" customHeight="1" x14ac:dyDescent="0.25">
      <c r="A12" s="18"/>
      <c r="B12" s="18"/>
      <c r="C12" s="18"/>
      <c r="D12" s="18"/>
      <c r="E12" s="18"/>
      <c r="F12" s="18"/>
      <c r="G12" s="18"/>
      <c r="H12" s="18"/>
    </row>
    <row r="13" spans="1:8" ht="19.5" customHeight="1" x14ac:dyDescent="0.25">
      <c r="A13" s="18"/>
      <c r="B13" s="16">
        <f t="array" aca="1" ref="B13:C13" ca="1">DaysAndWeeks+DATE(CalendarYear,12,1)-WEEKDAY(DATE(CalendarYear,12,1),(WeekStart="Lunes")+1)+36</f>
        <v>44199</v>
      </c>
      <c r="C13" s="16">
        <f ca="1"/>
        <v>44200</v>
      </c>
      <c r="D13" s="31" t="s">
        <v>0</v>
      </c>
      <c r="E13" s="32"/>
      <c r="F13" s="32"/>
      <c r="G13" s="32"/>
      <c r="H13" s="32"/>
    </row>
    <row r="14" spans="1:8" ht="57.95" customHeight="1" x14ac:dyDescent="0.25">
      <c r="A14" s="18"/>
      <c r="B14" s="24"/>
      <c r="C14" s="24"/>
      <c r="D14" s="31"/>
      <c r="E14" s="32"/>
      <c r="F14" s="32"/>
      <c r="G14" s="32"/>
      <c r="H14" s="32"/>
    </row>
  </sheetData>
  <mergeCells count="2">
    <mergeCell ref="D13:D14"/>
    <mergeCell ref="E13:H14"/>
  </mergeCells>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10">
    <dataValidation allowBlank="1" showInputMessage="1" showErrorMessage="1" prompt="El día laborable se determinará    _x000a_automáticamente." sqref="H2"/>
    <dataValidation allowBlank="1" showInputMessage="1" showErrorMessage="1" prompt="El año de esta celda se actualiza automáticamente según el año especificado en la hoja de cálculo de enero. El calendario siguiente incluye fechas de los meses anterior y posterior con un sombreado de fuente más claro." sqref="B1"/>
    <dataValidation allowBlank="1" showInputMessage="1" showErrorMessage="1" prompt="Esta fila y las filas 5, 7, 9, 11 y 13 contienen días naturales de la semana. Si esta celda no contiene el número 1, se trata de un día del mes anterior. Escriba notas en la celda E13." sqref="B3"/>
    <dataValidation allowBlank="1" showInputMessage="1" showErrorMessage="1" prompt="Esta fila contiene los nombres de los días laborables de este calendario. Esta celda contiene el día de inicio de la semana. Para cambiar el día de inicio, escriba un nuevo día laborable en la celda K3 de la hoja de cálculo de enero." sqref="B2"/>
    <dataValidation allowBlank="1" showInputMessage="1" showErrorMessage="1" prompt="El año de esta celda se actualiza automáticamente. Seleccione otro año en la celda K2 para cambiar de año." sqref="C1:D1"/>
    <dataValidation allowBlank="1" showInputMessage="1" showErrorMessage="1" prompt="Calendario del mes de diciembre" sqref="A1"/>
    <dataValidation allowBlank="1" showInputMessage="1" showErrorMessage="1" prompt="Escriba notas en la celda a la derecha." sqref="D13:D14"/>
    <dataValidation allowBlank="1" showInputMessage="1" showErrorMessage="1" prompt="Escriba notas en esta celda." sqref="E13:H14"/>
    <dataValidation allowBlank="1" showInputMessage="1" showErrorMessage="1" prompt="Las celdas de esta fila y las filas 6, 8, 10, 12 y 14 son para escribir notas diarias relacionadas con el día natural de la celda anterior." sqref="B4"/>
    <dataValidation allowBlank="1" showInputMessage="1" showErrorMessage="1" prompt="El día laborable se determinará    _x000a_automáticamente." sqref="C2 D2 E2 F2 G2"/>
  </dataValidations>
  <printOptions horizontalCentered="1" verticalCentered="1"/>
  <pageMargins left="0.7" right="0.7" top="0.75" bottom="0.75" header="0.3" footer="0.3"/>
  <pageSetup paperSize="9" scale="86"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27</vt:i4>
      </vt:variant>
    </vt:vector>
  </HeadingPairs>
  <TitlesOfParts>
    <vt:vector size="3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Enero!Área_de_impresión</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WeekStart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2020-08-11T16:51:29Z</dcterms:created>
  <dcterms:modified xsi:type="dcterms:W3CDTF">2020-08-11T16:51:45Z</dcterms:modified>
</cp:coreProperties>
</file>