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lma\Desktop\Índice de Transparencia\Transparencia\Presupuesto\1.Presupuesto Institucional\2022\"/>
    </mc:Choice>
  </mc:AlternateContent>
  <bookViews>
    <workbookView xWindow="30180" yWindow="1380" windowWidth="26670" windowHeight="14220" activeTab="1"/>
  </bookViews>
  <sheets>
    <sheet name="TOTAL INGRESOS" sheetId="23" r:id="rId1"/>
    <sheet name="Total Egresos" sheetId="4" r:id="rId2"/>
    <sheet name="Prog 1" sheetId="3" state="hidden" r:id="rId3"/>
    <sheet name="Prog 2" sheetId="2" state="hidden" r:id="rId4"/>
    <sheet name="Total Clasif económica" sheetId="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2" hidden="1">'Prog 1'!$A$2:$E$350</definedName>
    <definedName name="_xlnm._FilterDatabase" localSheetId="3" hidden="1">'Prog 2'!$A$2:$E$352</definedName>
    <definedName name="_xlnm._FilterDatabase" localSheetId="4" hidden="1">'Total Clasif económica'!$A$2:$E$353</definedName>
    <definedName name="_xlnm._FilterDatabase" localSheetId="1" hidden="1">'Total Egresos'!$A$5:$F$185</definedName>
    <definedName name="Anexo20" localSheetId="1">#REF!</definedName>
    <definedName name="Anexo20">#REF!</definedName>
    <definedName name="AREA" localSheetId="2">'Prog 1'!$A$2:$G$323</definedName>
    <definedName name="AREA" localSheetId="3">'Prog 2'!$A$2:$G$325</definedName>
    <definedName name="AREA" localSheetId="4">'Total Clasif económica'!$A$2:$G$326</definedName>
    <definedName name="_xlnm.Print_Area" localSheetId="2">'Prog 1'!$A$2:$K$360</definedName>
    <definedName name="_xlnm.Print_Area" localSheetId="3">'Prog 2'!$A$2:$K$362</definedName>
    <definedName name="_xlnm.Print_Area" localSheetId="4">'Total Clasif económica'!$A$2:$K$363</definedName>
    <definedName name="_xlnm.Print_Area" localSheetId="1">'Total Egresos'!$A$1:$F$185</definedName>
    <definedName name="BotDiagCancel" localSheetId="4">[1]!BotDiagCancel</definedName>
    <definedName name="BotDiagCancel">[1]!BotDiagCancel</definedName>
    <definedName name="BotDiagOK" localSheetId="4">[1]!BotDiagOK</definedName>
    <definedName name="BotDiagOK">[1]!BotDiagOK</definedName>
    <definedName name="Ejecprog1">[2]Param!$B$13</definedName>
    <definedName name="GEN_BotonIngresoCancel" localSheetId="4">[3]!GEN_BotonIngresoCancel</definedName>
    <definedName name="GEN_BotonIngresoCancel">[3]!GEN_BotonIngresoCancel</definedName>
    <definedName name="ingresos">[4]Param!$B$6</definedName>
    <definedName name="Lista_1">[5]Hoja2!$B$4:$B$43</definedName>
    <definedName name="Lista_oficina" localSheetId="1">#REF!</definedName>
    <definedName name="Lista_oficina">#REF!</definedName>
    <definedName name="n">[3]!GEN_BotonIngresoCancel</definedName>
    <definedName name="NB" localSheetId="1">[6]Plantilla!#REF!</definedName>
    <definedName name="NB">[6]Plantilla!#REF!</definedName>
    <definedName name="P_C1" localSheetId="1">#REF!</definedName>
    <definedName name="P_C1">#REF!</definedName>
    <definedName name="P_C1_V" localSheetId="1">#REF!</definedName>
    <definedName name="P_C1_V">#REF!</definedName>
    <definedName name="P_C1_V_DES" localSheetId="1">#REF!</definedName>
    <definedName name="P_C1_V_DES">#REF!</definedName>
    <definedName name="P_C2" localSheetId="1">#REF!</definedName>
    <definedName name="P_C2">#REF!</definedName>
    <definedName name="P_C2_V">[7]Param!$B$10</definedName>
    <definedName name="P_C2_V_DES">[7]Param!$B$11</definedName>
    <definedName name="P_C3" localSheetId="1">#REF!</definedName>
    <definedName name="P_C3">#REF!</definedName>
    <definedName name="P_C3_V">[7]Param!$B$13</definedName>
    <definedName name="P_C4" localSheetId="1">#REF!</definedName>
    <definedName name="P_C4">#REF!</definedName>
    <definedName name="P_C5" localSheetId="1">#REF!</definedName>
    <definedName name="P_C5">#REF!</definedName>
    <definedName name="P_C6" localSheetId="1">#REF!</definedName>
    <definedName name="P_C6">#REF!</definedName>
    <definedName name="P_C7" localSheetId="1">#REF!</definedName>
    <definedName name="P_C7">#REF!</definedName>
    <definedName name="P_C8" localSheetId="1">#REF!</definedName>
    <definedName name="P_C8">#REF!</definedName>
    <definedName name="P_C9" localSheetId="1">#REF!</definedName>
    <definedName name="P_C9">#REF!</definedName>
    <definedName name="P_CENCOS" localSheetId="1">#REF!</definedName>
    <definedName name="P_CENCOS">#REF!</definedName>
    <definedName name="P_CODCENCOS" localSheetId="1">#REF!</definedName>
    <definedName name="P_CODCENCOS">#REF!</definedName>
    <definedName name="P_CODCIA" localSheetId="1">#REF!</definedName>
    <definedName name="P_CODCIA">#REF!</definedName>
    <definedName name="P_CODECAT" localSheetId="1">#REF!</definedName>
    <definedName name="P_CODECAT">#REF!</definedName>
    <definedName name="P_CodPer" localSheetId="1">#REF!</definedName>
    <definedName name="P_CodPer">#REF!</definedName>
    <definedName name="P_CodPerCon" localSheetId="1">#REF!</definedName>
    <definedName name="P_CodPerCon">#REF!</definedName>
    <definedName name="P_CODREP" localSheetId="1">#REF!</definedName>
    <definedName name="P_CODREP">#REF!</definedName>
    <definedName name="P_CONTRASENA" localSheetId="1">#REF!</definedName>
    <definedName name="P_CONTRASENA">#REF!</definedName>
    <definedName name="P_DESCIA" localSheetId="1">#REF!</definedName>
    <definedName name="P_DESCIA">#REF!</definedName>
    <definedName name="P_HILCONEXION" localSheetId="1">#REF!</definedName>
    <definedName name="P_HILCONEXION">#REF!</definedName>
    <definedName name="P_PatCat" localSheetId="1">#REF!</definedName>
    <definedName name="P_PatCat">#REF!</definedName>
    <definedName name="P_PERIODO">[7]Param!$B$19</definedName>
    <definedName name="P_TipCat" localSheetId="1">#REF!</definedName>
    <definedName name="P_TipCat">#REF!</definedName>
    <definedName name="P_TRIM" localSheetId="1">#REF!</definedName>
    <definedName name="P_TRIM">#REF!</definedName>
    <definedName name="P_USUARIO" localSheetId="1">#REF!</definedName>
    <definedName name="P_USUARIO">#REF!</definedName>
    <definedName name="PonerNegritas">#REF!</definedName>
    <definedName name="R_DET" localSheetId="1">#REF!</definedName>
    <definedName name="R_DET">#REF!</definedName>
    <definedName name="R_Gru1" localSheetId="1">#REF!</definedName>
    <definedName name="R_Gru1">#REF!</definedName>
    <definedName name="R_GRU2" localSheetId="1">#REF!</definedName>
    <definedName name="R_GRU2">#REF!</definedName>
    <definedName name="R_GRU3" localSheetId="1">#REF!</definedName>
    <definedName name="R_GRU3">#REF!</definedName>
    <definedName name="R_HILSQL">'[8]PROGRAMA 1 MAG 79.68% (2)'!$C$4</definedName>
    <definedName name="R_MAT" localSheetId="1">#REF!</definedName>
    <definedName name="R_MAT">#REF!</definedName>
    <definedName name="R_Referencias" localSheetId="1">'[8]PROGRAMA 1 MAG 79.68% (2)'!#REF!</definedName>
    <definedName name="R_Referencias">'[8]PROGRAMA 1 MAG 79.68% (2)'!#REF!</definedName>
    <definedName name="R_Rep" localSheetId="1">#REF!</definedName>
    <definedName name="R_Rep">#REF!</definedName>
    <definedName name="R_TEM1_DATOS2015" localSheetId="1">#REF!</definedName>
    <definedName name="R_TEM1_DATOS2015">#REF!</definedName>
    <definedName name="R_TEMP1_DATOS" localSheetId="1">#REF!</definedName>
    <definedName name="R_TEMP1_DATOS">#REF!</definedName>
    <definedName name="R_TEMP2_DATOS" localSheetId="1">#REF!</definedName>
    <definedName name="R_TEMP2_DATOS">#REF!</definedName>
    <definedName name="R_TipCal" localSheetId="1">'[8]PROGRAMA 1 MAG 79.68% (2)'!#REF!</definedName>
    <definedName name="R_TipCal">'[8]PROGRAMA 1 MAG 79.68% (2)'!#REF!</definedName>
    <definedName name="RC_Cat_CodCia" localSheetId="1">#REF!</definedName>
    <definedName name="RC_Cat_CodCia">#REF!</definedName>
    <definedName name="RC_Cat_CodECat" localSheetId="1">#REF!</definedName>
    <definedName name="RC_Cat_CodECat">#REF!</definedName>
    <definedName name="RC_Cat_Codigo" localSheetId="1">#REF!</definedName>
    <definedName name="RC_Cat_Codigo">#REF!</definedName>
    <definedName name="RC_Cat_CodPer" localSheetId="1">#REF!</definedName>
    <definedName name="RC_Cat_CodPer">#REF!</definedName>
    <definedName name="RC_Cat_Des" localSheetId="1">#REF!</definedName>
    <definedName name="RC_Cat_Des">#REF!</definedName>
    <definedName name="RC_Cat_Inicial" localSheetId="1">#REF!</definedName>
    <definedName name="RC_Cat_Inicial">#REF!</definedName>
    <definedName name="RC_Cat_Inicial_SumaPer" localSheetId="1">#REF!</definedName>
    <definedName name="RC_Cat_Inicial_SumaPer">#REF!</definedName>
    <definedName name="RC_Cat_Tipo" localSheetId="1">#REF!</definedName>
    <definedName name="RC_Cat_Tipo">#REF!</definedName>
    <definedName name="rdet" localSheetId="1">'[9]PROGRAMA 1 MAG 20.32% (3)'!#REF!</definedName>
    <definedName name="rdet">'[9]PROGRAMA 1 MAG 20.32% (3)'!#REF!</definedName>
    <definedName name="RG" localSheetId="1">#REF!</definedName>
    <definedName name="RG">#REF!</definedName>
    <definedName name="RG_1" localSheetId="1">#REF!</definedName>
    <definedName name="RG_1">#REF!</definedName>
    <definedName name="RG_2" localSheetId="1">#REF!</definedName>
    <definedName name="RG_2">#REF!</definedName>
    <definedName name="RG_3" localSheetId="1">#REF!</definedName>
    <definedName name="RG_3">#REF!</definedName>
    <definedName name="RG_4" localSheetId="1">#REF!</definedName>
    <definedName name="RG_4">#REF!</definedName>
    <definedName name="RG_5" localSheetId="1">#REF!</definedName>
    <definedName name="RG_5">#REF!</definedName>
    <definedName name="RG_6" localSheetId="1">#REF!</definedName>
    <definedName name="RG_6">#REF!</definedName>
    <definedName name="RG_7" localSheetId="1">#REF!</definedName>
    <definedName name="RG_7">#REF!</definedName>
    <definedName name="rg_9" localSheetId="1">#REF!</definedName>
    <definedName name="rg_9">#REF!</definedName>
    <definedName name="RG_Mat" localSheetId="1">#REF!</definedName>
    <definedName name="RG_Mat">#REF!</definedName>
    <definedName name="RG_Rep" localSheetId="1">#REF!</definedName>
    <definedName name="RG_Rep">#REF!</definedName>
    <definedName name="_xlnm.Print_Titles" localSheetId="2">'Prog 1'!$2:$4</definedName>
    <definedName name="_xlnm.Print_Titles" localSheetId="3">'Prog 2'!$2:$4</definedName>
    <definedName name="_xlnm.Print_Titles" localSheetId="4">'Total Clasif económica'!$2:$4</definedName>
    <definedName name="_xlnm.Print_Titles" localSheetId="1">'Total Egresos'!$5:$5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" i="4" l="1"/>
  <c r="E67" i="4"/>
  <c r="F183" i="4"/>
  <c r="D181" i="4"/>
  <c r="E178" i="4"/>
  <c r="D178" i="4"/>
  <c r="E175" i="4"/>
  <c r="D175" i="4"/>
  <c r="E172" i="4"/>
  <c r="D172" i="4"/>
  <c r="E170" i="4"/>
  <c r="H201" i="2" s="1"/>
  <c r="H202" i="9" s="1"/>
  <c r="D170" i="4"/>
  <c r="E163" i="4"/>
  <c r="E158" i="4"/>
  <c r="D158" i="4"/>
  <c r="E153" i="4"/>
  <c r="D153" i="4"/>
  <c r="E144" i="4"/>
  <c r="D144" i="4"/>
  <c r="D143" i="4" s="1"/>
  <c r="F141" i="4"/>
  <c r="F140" i="4" s="1"/>
  <c r="F139" i="4" s="1"/>
  <c r="E140" i="4"/>
  <c r="E139" i="4" s="1"/>
  <c r="D140" i="4"/>
  <c r="D139" i="4" s="1"/>
  <c r="E129" i="4"/>
  <c r="D129" i="4"/>
  <c r="E127" i="4"/>
  <c r="D127" i="4"/>
  <c r="E118" i="4"/>
  <c r="D118" i="4"/>
  <c r="E110" i="4"/>
  <c r="D110" i="4"/>
  <c r="E106" i="4"/>
  <c r="D106" i="4"/>
  <c r="E100" i="4"/>
  <c r="D100" i="4"/>
  <c r="D94" i="4"/>
  <c r="F94" i="4" s="1"/>
  <c r="E91" i="4"/>
  <c r="D91" i="4"/>
  <c r="E81" i="4"/>
  <c r="D81" i="4"/>
  <c r="E77" i="4"/>
  <c r="D77" i="4"/>
  <c r="D72" i="4"/>
  <c r="E72" i="4"/>
  <c r="D67" i="4"/>
  <c r="F66" i="4" s="1"/>
  <c r="E58" i="4"/>
  <c r="E50" i="4"/>
  <c r="D50" i="4"/>
  <c r="E44" i="4"/>
  <c r="D44" i="4"/>
  <c r="E38" i="4"/>
  <c r="E37" i="4" s="1"/>
  <c r="D38" i="4"/>
  <c r="E14" i="4"/>
  <c r="E31" i="4"/>
  <c r="D31" i="4"/>
  <c r="E25" i="4"/>
  <c r="D25" i="4"/>
  <c r="E10" i="4"/>
  <c r="D10" i="4"/>
  <c r="E7" i="4"/>
  <c r="D7" i="4"/>
  <c r="K91" i="23"/>
  <c r="K88" i="23" s="1"/>
  <c r="K86" i="23" s="1"/>
  <c r="K82" i="23"/>
  <c r="K78" i="23"/>
  <c r="K73" i="23"/>
  <c r="K69" i="23"/>
  <c r="K68" i="23" s="1"/>
  <c r="K64" i="23"/>
  <c r="K62" i="23" s="1"/>
  <c r="K57" i="23"/>
  <c r="K54" i="23"/>
  <c r="K44" i="23"/>
  <c r="K42" i="23" s="1"/>
  <c r="K29" i="23" s="1"/>
  <c r="K24" i="23" s="1"/>
  <c r="K41" i="23"/>
  <c r="K30" i="23" s="1"/>
  <c r="K26" i="23"/>
  <c r="K25" i="23"/>
  <c r="K21" i="23"/>
  <c r="K18" i="23"/>
  <c r="K13" i="23"/>
  <c r="K11" i="23"/>
  <c r="K10" i="23" s="1"/>
  <c r="H15" i="9"/>
  <c r="H16" i="9"/>
  <c r="H17" i="9"/>
  <c r="H23" i="9"/>
  <c r="H32" i="9"/>
  <c r="H33" i="9"/>
  <c r="H45" i="9"/>
  <c r="H49" i="9"/>
  <c r="H87" i="9"/>
  <c r="H88" i="9"/>
  <c r="H105" i="9"/>
  <c r="H108" i="9"/>
  <c r="H123" i="9"/>
  <c r="H157" i="9"/>
  <c r="H158" i="9"/>
  <c r="H159" i="9"/>
  <c r="H160" i="9"/>
  <c r="H164" i="9"/>
  <c r="H170" i="9"/>
  <c r="H171" i="9"/>
  <c r="H173" i="9"/>
  <c r="H174" i="9"/>
  <c r="H175" i="9"/>
  <c r="H176" i="9"/>
  <c r="H177" i="9"/>
  <c r="H178" i="9"/>
  <c r="H179" i="9"/>
  <c r="H181" i="9"/>
  <c r="H182" i="9"/>
  <c r="H184" i="9"/>
  <c r="H188" i="9"/>
  <c r="H189" i="9"/>
  <c r="H191" i="9"/>
  <c r="H193" i="9"/>
  <c r="H194" i="9"/>
  <c r="H186" i="9" s="1"/>
  <c r="H204" i="9"/>
  <c r="H205" i="9"/>
  <c r="H206" i="9"/>
  <c r="H207" i="9"/>
  <c r="H208" i="9"/>
  <c r="H209" i="9"/>
  <c r="H211" i="9"/>
  <c r="H215" i="9"/>
  <c r="H216" i="9"/>
  <c r="H217" i="9"/>
  <c r="H218" i="9"/>
  <c r="H221" i="9"/>
  <c r="H222" i="9"/>
  <c r="H223" i="9"/>
  <c r="H226" i="9"/>
  <c r="H227" i="9"/>
  <c r="H228" i="9"/>
  <c r="H230" i="9"/>
  <c r="H232" i="9"/>
  <c r="H239" i="9"/>
  <c r="H245" i="9"/>
  <c r="H246" i="9"/>
  <c r="H247" i="9"/>
  <c r="H248" i="9"/>
  <c r="H249" i="9"/>
  <c r="H250" i="9"/>
  <c r="H251" i="9"/>
  <c r="H252" i="9"/>
  <c r="H291" i="9"/>
  <c r="H303" i="9"/>
  <c r="H8" i="2"/>
  <c r="P10" i="2"/>
  <c r="H167" i="2"/>
  <c r="H165" i="2" s="1"/>
  <c r="H185" i="2"/>
  <c r="H242" i="2"/>
  <c r="H290" i="2"/>
  <c r="H302" i="2"/>
  <c r="H279" i="2"/>
  <c r="H183" i="3"/>
  <c r="H234" i="3"/>
  <c r="H240" i="3"/>
  <c r="H279" i="3"/>
  <c r="H288" i="3"/>
  <c r="H301" i="3"/>
  <c r="H329" i="3"/>
  <c r="H344" i="3"/>
  <c r="H356" i="3"/>
  <c r="H14" i="2"/>
  <c r="H20" i="3"/>
  <c r="F13" i="4"/>
  <c r="F18" i="4"/>
  <c r="H28" i="2"/>
  <c r="F22" i="4"/>
  <c r="F23" i="4"/>
  <c r="H36" i="2"/>
  <c r="H39" i="2"/>
  <c r="H46" i="2"/>
  <c r="H52" i="3"/>
  <c r="H55" i="2"/>
  <c r="H59" i="3"/>
  <c r="F48" i="4"/>
  <c r="H65" i="2"/>
  <c r="H68" i="3"/>
  <c r="F65" i="4"/>
  <c r="H81" i="3"/>
  <c r="F75" i="4"/>
  <c r="H97" i="2"/>
  <c r="H108" i="3"/>
  <c r="H109" i="3"/>
  <c r="F97" i="4"/>
  <c r="H114" i="3"/>
  <c r="H119" i="3"/>
  <c r="H120" i="2"/>
  <c r="H128" i="2"/>
  <c r="F122" i="4"/>
  <c r="F123" i="4"/>
  <c r="F125" i="4"/>
  <c r="F126" i="4"/>
  <c r="H140" i="3"/>
  <c r="F133" i="4"/>
  <c r="H144" i="2"/>
  <c r="H147" i="2"/>
  <c r="H261" i="3"/>
  <c r="F156" i="4"/>
  <c r="F166" i="4"/>
  <c r="H217" i="3"/>
  <c r="H221" i="3"/>
  <c r="F184" i="4"/>
  <c r="H27" i="3"/>
  <c r="H141" i="3"/>
  <c r="H144" i="3"/>
  <c r="H42" i="3"/>
  <c r="H74" i="3"/>
  <c r="H126" i="3"/>
  <c r="H132" i="3"/>
  <c r="H56" i="2"/>
  <c r="H233" i="2"/>
  <c r="H234" i="9" s="1"/>
  <c r="H67" i="2"/>
  <c r="H272" i="3"/>
  <c r="H275" i="9" s="1"/>
  <c r="H52" i="2"/>
  <c r="F9" i="4"/>
  <c r="H83" i="2"/>
  <c r="H113" i="3"/>
  <c r="H43" i="2"/>
  <c r="H94" i="2"/>
  <c r="H198" i="2"/>
  <c r="H199" i="9" s="1"/>
  <c r="H139" i="2"/>
  <c r="H42" i="2"/>
  <c r="H40" i="2"/>
  <c r="H21" i="2"/>
  <c r="H21" i="9" s="1"/>
  <c r="H91" i="3"/>
  <c r="H80" i="2"/>
  <c r="H74" i="2"/>
  <c r="H39" i="3"/>
  <c r="H26" i="3"/>
  <c r="F15" i="4"/>
  <c r="F60" i="4"/>
  <c r="H100" i="2"/>
  <c r="H136" i="3"/>
  <c r="H139" i="9" s="1"/>
  <c r="F152" i="4"/>
  <c r="H255" i="3"/>
  <c r="H121" i="3"/>
  <c r="H64" i="3"/>
  <c r="H62" i="3"/>
  <c r="H38" i="2"/>
  <c r="F109" i="4"/>
  <c r="H101" i="3"/>
  <c r="H90" i="3"/>
  <c r="H83" i="3"/>
  <c r="H117" i="3"/>
  <c r="H58" i="3"/>
  <c r="F39" i="4"/>
  <c r="F24" i="4"/>
  <c r="F167" i="4"/>
  <c r="H60" i="2"/>
  <c r="H37" i="2"/>
  <c r="H89" i="3"/>
  <c r="H78" i="3"/>
  <c r="H56" i="3"/>
  <c r="H56" i="9" s="1"/>
  <c r="F43" i="4"/>
  <c r="H101" i="2"/>
  <c r="H94" i="3"/>
  <c r="H95" i="9" s="1"/>
  <c r="F83" i="4"/>
  <c r="H127" i="3"/>
  <c r="H263" i="2"/>
  <c r="F148" i="4"/>
  <c r="H257" i="3"/>
  <c r="H130" i="3"/>
  <c r="F107" i="4"/>
  <c r="H258" i="2"/>
  <c r="F115" i="4"/>
  <c r="H143" i="2"/>
  <c r="H142" i="2"/>
  <c r="F131" i="4"/>
  <c r="F34" i="4"/>
  <c r="H28" i="3"/>
  <c r="H115" i="3"/>
  <c r="H43" i="3"/>
  <c r="F146" i="4"/>
  <c r="H141" i="2"/>
  <c r="H142" i="9" s="1"/>
  <c r="F56" i="4"/>
  <c r="H100" i="3"/>
  <c r="F154" i="4"/>
  <c r="H259" i="3"/>
  <c r="F35" i="4"/>
  <c r="H24" i="3"/>
  <c r="H24" i="9" s="1"/>
  <c r="H128" i="3"/>
  <c r="H121" i="9"/>
  <c r="H66" i="2"/>
  <c r="H66" i="9" s="1"/>
  <c r="H62" i="2"/>
  <c r="H55" i="3"/>
  <c r="H55" i="9" s="1"/>
  <c r="H209" i="3"/>
  <c r="H195" i="3" s="1"/>
  <c r="F85" i="4"/>
  <c r="F49" i="4"/>
  <c r="H105" i="3"/>
  <c r="H107" i="9" s="1"/>
  <c r="F95" i="4"/>
  <c r="H85" i="3"/>
  <c r="H98" i="2"/>
  <c r="F87" i="4"/>
  <c r="H127" i="2"/>
  <c r="F113" i="4"/>
  <c r="H129" i="3"/>
  <c r="H256" i="3"/>
  <c r="H261" i="2"/>
  <c r="F150" i="4"/>
  <c r="H125" i="2"/>
  <c r="H126" i="9" s="1"/>
  <c r="H96" i="3"/>
  <c r="F19" i="4"/>
  <c r="F130" i="4"/>
  <c r="H123" i="2"/>
  <c r="H223" i="2"/>
  <c r="F114" i="4"/>
  <c r="H115" i="2"/>
  <c r="H116" i="9" s="1"/>
  <c r="F80" i="4"/>
  <c r="H73" i="3"/>
  <c r="H73" i="9" s="1"/>
  <c r="H137" i="2"/>
  <c r="H138" i="9" s="1"/>
  <c r="H219" i="2"/>
  <c r="H220" i="9" s="1"/>
  <c r="H237" i="2"/>
  <c r="H236" i="2" s="1"/>
  <c r="H234" i="2"/>
  <c r="H235" i="9" s="1"/>
  <c r="H202" i="2"/>
  <c r="H203" i="9" s="1"/>
  <c r="F171" i="4"/>
  <c r="F170" i="4" s="1"/>
  <c r="H108" i="2"/>
  <c r="H109" i="9" s="1"/>
  <c r="F90" i="4"/>
  <c r="H95" i="2"/>
  <c r="H89" i="2"/>
  <c r="F78" i="4"/>
  <c r="H68" i="2"/>
  <c r="H68" i="9" s="1"/>
  <c r="F173" i="4"/>
  <c r="H133" i="2"/>
  <c r="H134" i="9" s="1"/>
  <c r="H200" i="2"/>
  <c r="H201" i="9" s="1"/>
  <c r="H131" i="2"/>
  <c r="H132" i="9" s="1"/>
  <c r="F117" i="4"/>
  <c r="H209" i="2"/>
  <c r="H210" i="9" s="1"/>
  <c r="H99" i="2"/>
  <c r="F61" i="4"/>
  <c r="F179" i="4"/>
  <c r="F178" i="4" s="1"/>
  <c r="H260" i="3"/>
  <c r="F149" i="4"/>
  <c r="H258" i="3"/>
  <c r="F54" i="4"/>
  <c r="H67" i="3"/>
  <c r="H67" i="9" s="1"/>
  <c r="H65" i="3"/>
  <c r="H65" i="9" s="1"/>
  <c r="H61" i="3"/>
  <c r="H53" i="3"/>
  <c r="H44" i="3"/>
  <c r="F32" i="4"/>
  <c r="H40" i="3"/>
  <c r="F30" i="4"/>
  <c r="H36" i="3"/>
  <c r="F26" i="4"/>
  <c r="F25" i="4" s="1"/>
  <c r="F8" i="4"/>
  <c r="F7" i="4" s="1"/>
  <c r="H14" i="3"/>
  <c r="H84" i="9"/>
  <c r="F134" i="4"/>
  <c r="F47" i="4"/>
  <c r="H81" i="2"/>
  <c r="F42" i="4"/>
  <c r="F29" i="4"/>
  <c r="H143" i="3"/>
  <c r="H26" i="2"/>
  <c r="H26" i="9" s="1"/>
  <c r="H72" i="2"/>
  <c r="H72" i="9" s="1"/>
  <c r="H59" i="2"/>
  <c r="H59" i="9" s="1"/>
  <c r="F40" i="4"/>
  <c r="H53" i="2"/>
  <c r="F33" i="4"/>
  <c r="H93" i="2"/>
  <c r="H77" i="2"/>
  <c r="F102" i="4"/>
  <c r="H75" i="3"/>
  <c r="H69" i="3"/>
  <c r="F46" i="4"/>
  <c r="F92" i="4"/>
  <c r="F69" i="4"/>
  <c r="F67" i="4" s="1"/>
  <c r="H145" i="2"/>
  <c r="H61" i="2"/>
  <c r="H145" i="3"/>
  <c r="H148" i="9"/>
  <c r="H46" i="3"/>
  <c r="H46" i="9" s="1"/>
  <c r="H75" i="2"/>
  <c r="H361" i="9"/>
  <c r="H359" i="9" s="1"/>
  <c r="H360" i="2"/>
  <c r="H358" i="2" s="1"/>
  <c r="F168" i="4"/>
  <c r="F159" i="4"/>
  <c r="F157" i="4"/>
  <c r="F153" i="4" s="1"/>
  <c r="F128" i="4"/>
  <c r="F127" i="4" s="1"/>
  <c r="H138" i="3"/>
  <c r="F119" i="4"/>
  <c r="H116" i="3"/>
  <c r="F104" i="4"/>
  <c r="F88" i="4"/>
  <c r="H30" i="3"/>
  <c r="F57" i="4"/>
  <c r="F59" i="4"/>
  <c r="H70" i="2"/>
  <c r="F52" i="4"/>
  <c r="H91" i="2"/>
  <c r="H22" i="2"/>
  <c r="H22" i="9" s="1"/>
  <c r="H19" i="2"/>
  <c r="H20" i="2"/>
  <c r="H20" i="9" s="1"/>
  <c r="F136" i="4"/>
  <c r="H117" i="2"/>
  <c r="H18" i="2"/>
  <c r="H12" i="2" s="1"/>
  <c r="H54" i="3"/>
  <c r="H54" i="9" s="1"/>
  <c r="H29" i="2"/>
  <c r="F64" i="4"/>
  <c r="F63" i="4" s="1"/>
  <c r="F137" i="4"/>
  <c r="H148" i="2"/>
  <c r="F174" i="4"/>
  <c r="F164" i="4"/>
  <c r="H262" i="2"/>
  <c r="H263" i="9"/>
  <c r="F151" i="4"/>
  <c r="H260" i="2"/>
  <c r="F147" i="4"/>
  <c r="H254" i="3"/>
  <c r="F145" i="4"/>
  <c r="F11" i="4"/>
  <c r="H146" i="2"/>
  <c r="H137" i="3"/>
  <c r="H140" i="9" s="1"/>
  <c r="F124" i="4"/>
  <c r="H116" i="2"/>
  <c r="H117" i="9" s="1"/>
  <c r="F103" i="4"/>
  <c r="H114" i="2"/>
  <c r="H115" i="9" s="1"/>
  <c r="F101" i="4"/>
  <c r="H109" i="2"/>
  <c r="H110" i="9" s="1"/>
  <c r="F71" i="4"/>
  <c r="F70" i="4"/>
  <c r="H82" i="3"/>
  <c r="F68" i="4"/>
  <c r="H78" i="2"/>
  <c r="H78" i="9" s="1"/>
  <c r="H76" i="2"/>
  <c r="F62" i="4"/>
  <c r="F58" i="4" s="1"/>
  <c r="F155" i="4"/>
  <c r="F177" i="4"/>
  <c r="F160" i="4"/>
  <c r="F96" i="4"/>
  <c r="F74" i="4"/>
  <c r="F135" i="4"/>
  <c r="F89" i="4"/>
  <c r="H98" i="3"/>
  <c r="H52" i="9"/>
  <c r="H259" i="2"/>
  <c r="H77" i="3"/>
  <c r="H134" i="3"/>
  <c r="H137" i="9" s="1"/>
  <c r="F121" i="4"/>
  <c r="H75" i="9"/>
  <c r="H199" i="2"/>
  <c r="H200" i="9" s="1"/>
  <c r="H38" i="3"/>
  <c r="F132" i="4"/>
  <c r="H142" i="3"/>
  <c r="H133" i="3"/>
  <c r="F116" i="4"/>
  <c r="H130" i="2"/>
  <c r="H131" i="9" s="1"/>
  <c r="H126" i="2"/>
  <c r="F112" i="4"/>
  <c r="H121" i="2"/>
  <c r="F108" i="4"/>
  <c r="F27" i="4"/>
  <c r="H37" i="3"/>
  <c r="H37" i="9" s="1"/>
  <c r="F28" i="4"/>
  <c r="H238" i="9"/>
  <c r="H237" i="9"/>
  <c r="H147" i="3"/>
  <c r="F169" i="4"/>
  <c r="F93" i="4"/>
  <c r="H97" i="3"/>
  <c r="H98" i="9" s="1"/>
  <c r="F86" i="4"/>
  <c r="H95" i="3"/>
  <c r="F84" i="4"/>
  <c r="H93" i="3"/>
  <c r="H94" i="9" s="1"/>
  <c r="F82" i="4"/>
  <c r="F79" i="4"/>
  <c r="H69" i="2"/>
  <c r="F55" i="4"/>
  <c r="H66" i="3"/>
  <c r="F53" i="4"/>
  <c r="H64" i="2"/>
  <c r="F51" i="4"/>
  <c r="H60" i="3"/>
  <c r="H60" i="9" s="1"/>
  <c r="F45" i="4"/>
  <c r="H58" i="2"/>
  <c r="H58" i="9"/>
  <c r="F176" i="4"/>
  <c r="H29" i="3"/>
  <c r="F20" i="4"/>
  <c r="F12" i="4"/>
  <c r="H96" i="2"/>
  <c r="H97" i="9" s="1"/>
  <c r="H44" i="2"/>
  <c r="H44" i="9" s="1"/>
  <c r="H30" i="2"/>
  <c r="H18" i="3"/>
  <c r="H129" i="2"/>
  <c r="H130" i="9" s="1"/>
  <c r="H105" i="2"/>
  <c r="H106" i="9"/>
  <c r="H82" i="2"/>
  <c r="F17" i="4"/>
  <c r="F16" i="4" s="1"/>
  <c r="H277" i="3"/>
  <c r="F111" i="4"/>
  <c r="H124" i="3"/>
  <c r="H211" i="2"/>
  <c r="H212" i="9" s="1"/>
  <c r="H70" i="3"/>
  <c r="H70" i="9" s="1"/>
  <c r="H327" i="3"/>
  <c r="H305" i="3" s="1"/>
  <c r="D58" i="4"/>
  <c r="H30" i="9"/>
  <c r="D14" i="4"/>
  <c r="K17" i="23"/>
  <c r="K16" i="23" s="1"/>
  <c r="K53" i="23"/>
  <c r="H259" i="9"/>
  <c r="H146" i="3"/>
  <c r="H149" i="9"/>
  <c r="H125" i="3"/>
  <c r="H128" i="9" s="1"/>
  <c r="H118" i="2"/>
  <c r="F105" i="4"/>
  <c r="H76" i="3"/>
  <c r="F76" i="4"/>
  <c r="H90" i="2"/>
  <c r="H80" i="3"/>
  <c r="H81" i="9" s="1"/>
  <c r="H27" i="2"/>
  <c r="H27" i="9" s="1"/>
  <c r="H99" i="3"/>
  <c r="H100" i="9" s="1"/>
  <c r="H54" i="2"/>
  <c r="F41" i="4"/>
  <c r="K52" i="23"/>
  <c r="H224" i="9"/>
  <c r="H36" i="9"/>
  <c r="H28" i="9"/>
  <c r="H64" i="9"/>
  <c r="H85" i="2"/>
  <c r="H86" i="9" s="1"/>
  <c r="D163" i="4"/>
  <c r="D162" i="4" s="1"/>
  <c r="H134" i="2"/>
  <c r="H135" i="9" s="1"/>
  <c r="E99" i="4"/>
  <c r="F44" i="4" l="1"/>
  <c r="H145" i="9"/>
  <c r="D37" i="4"/>
  <c r="F38" i="4"/>
  <c r="F77" i="4"/>
  <c r="H127" i="9"/>
  <c r="H119" i="9"/>
  <c r="H118" i="9"/>
  <c r="H91" i="9"/>
  <c r="E162" i="4"/>
  <c r="F172" i="4"/>
  <c r="H90" i="9"/>
  <c r="H76" i="9"/>
  <c r="F106" i="4"/>
  <c r="F144" i="4"/>
  <c r="F182" i="4"/>
  <c r="F181" i="4" s="1"/>
  <c r="H213" i="2"/>
  <c r="H18" i="9"/>
  <c r="H29" i="9"/>
  <c r="H96" i="9"/>
  <c r="H143" i="9"/>
  <c r="H122" i="9"/>
  <c r="F100" i="4"/>
  <c r="H101" i="9"/>
  <c r="H38" i="9"/>
  <c r="F175" i="4"/>
  <c r="H99" i="9"/>
  <c r="H40" i="9"/>
  <c r="H264" i="9"/>
  <c r="F81" i="4"/>
  <c r="H83" i="9"/>
  <c r="H92" i="9"/>
  <c r="H74" i="9"/>
  <c r="F21" i="4"/>
  <c r="F14" i="4" s="1"/>
  <c r="D99" i="4"/>
  <c r="L48" i="3"/>
  <c r="F37" i="4"/>
  <c r="K81" i="23"/>
  <c r="K80" i="23" s="1"/>
  <c r="K9" i="23"/>
  <c r="K8" i="23" s="1"/>
  <c r="H168" i="9"/>
  <c r="H166" i="9" s="1"/>
  <c r="H69" i="9"/>
  <c r="K61" i="23"/>
  <c r="H48" i="3"/>
  <c r="Q48" i="3" s="1"/>
  <c r="H43" i="9"/>
  <c r="H251" i="3"/>
  <c r="H238" i="3" s="1"/>
  <c r="E143" i="4"/>
  <c r="E181" i="4"/>
  <c r="H14" i="9"/>
  <c r="H144" i="9"/>
  <c r="K77" i="23"/>
  <c r="F73" i="4"/>
  <c r="F72" i="4" s="1"/>
  <c r="H34" i="2"/>
  <c r="H10" i="2" s="1"/>
  <c r="H129" i="9"/>
  <c r="H280" i="9"/>
  <c r="H243" i="9"/>
  <c r="F129" i="4"/>
  <c r="F158" i="4"/>
  <c r="F143" i="4" s="1"/>
  <c r="H146" i="9"/>
  <c r="H61" i="9"/>
  <c r="H211" i="3"/>
  <c r="F110" i="4"/>
  <c r="H77" i="9"/>
  <c r="F10" i="4"/>
  <c r="H53" i="9"/>
  <c r="H82" i="9"/>
  <c r="H262" i="9"/>
  <c r="F165" i="4"/>
  <c r="F163" i="4" s="1"/>
  <c r="F162" i="4" s="1"/>
  <c r="H124" i="9"/>
  <c r="F50" i="4"/>
  <c r="H39" i="9"/>
  <c r="H198" i="9"/>
  <c r="H196" i="9" s="1"/>
  <c r="H12" i="3"/>
  <c r="H253" i="2"/>
  <c r="H240" i="2" s="1"/>
  <c r="H260" i="9"/>
  <c r="H42" i="9"/>
  <c r="H34" i="9" s="1"/>
  <c r="H34" i="3"/>
  <c r="F91" i="4"/>
  <c r="F31" i="4"/>
  <c r="H62" i="9"/>
  <c r="H147" i="9"/>
  <c r="H193" i="3"/>
  <c r="H214" i="9"/>
  <c r="F120" i="4"/>
  <c r="F118" i="4" s="1"/>
  <c r="D6" i="4"/>
  <c r="D185" i="4" s="1"/>
  <c r="H364" i="3" s="1"/>
  <c r="H197" i="2"/>
  <c r="H195" i="2" s="1"/>
  <c r="H6" i="2" s="1"/>
  <c r="L49" i="2"/>
  <c r="L51" i="2" s="1"/>
  <c r="H261" i="9"/>
  <c r="H102" i="9"/>
  <c r="E6" i="4"/>
  <c r="H363" i="2" l="1"/>
  <c r="H12" i="9"/>
  <c r="H10" i="9" s="1"/>
  <c r="H8" i="9" s="1"/>
  <c r="H6" i="9" s="1"/>
  <c r="F99" i="4"/>
  <c r="H48" i="9"/>
  <c r="E185" i="4"/>
  <c r="K364" i="2" s="1"/>
  <c r="K367" i="2" s="1"/>
  <c r="K7" i="23"/>
  <c r="F6" i="4"/>
  <c r="F185" i="4" s="1"/>
  <c r="H254" i="9"/>
  <c r="H241" i="9" s="1"/>
  <c r="H10" i="3"/>
  <c r="K8" i="9" l="1"/>
  <c r="L10" i="3"/>
  <c r="H8" i="3"/>
  <c r="H6" i="3" s="1"/>
  <c r="H361" i="3" s="1"/>
  <c r="H365" i="3" s="1"/>
  <c r="K92" i="23"/>
  <c r="H364" i="9"/>
  <c r="H366" i="9" s="1"/>
  <c r="L7" i="23" l="1"/>
  <c r="L40" i="23"/>
  <c r="L25" i="23"/>
  <c r="L89" i="23"/>
  <c r="L83" i="23"/>
  <c r="L74" i="23"/>
  <c r="L28" i="23"/>
  <c r="L92" i="23"/>
  <c r="L69" i="23"/>
  <c r="L54" i="23"/>
  <c r="L39" i="23"/>
  <c r="L56" i="23"/>
  <c r="L41" i="23"/>
  <c r="L35" i="23"/>
  <c r="L26" i="23"/>
  <c r="L90" i="23"/>
  <c r="L44" i="23"/>
  <c r="L21" i="23"/>
  <c r="L85" i="23"/>
  <c r="L70" i="23"/>
  <c r="L55" i="23"/>
  <c r="L64" i="23"/>
  <c r="L49" i="23"/>
  <c r="L43" i="23"/>
  <c r="L34" i="23"/>
  <c r="L27" i="23"/>
  <c r="L29" i="23"/>
  <c r="L14" i="23"/>
  <c r="L78" i="23"/>
  <c r="L63" i="23"/>
  <c r="L72" i="23"/>
  <c r="L57" i="23"/>
  <c r="L51" i="23"/>
  <c r="L42" i="23"/>
  <c r="L91" i="23"/>
  <c r="L60" i="23"/>
  <c r="L37" i="23"/>
  <c r="L22" i="23"/>
  <c r="L86" i="23"/>
  <c r="L71" i="23"/>
  <c r="L16" i="23"/>
  <c r="L65" i="23"/>
  <c r="L59" i="23"/>
  <c r="L50" i="23"/>
  <c r="L11" i="23"/>
  <c r="L68" i="23"/>
  <c r="L45" i="23"/>
  <c r="L30" i="23"/>
  <c r="L15" i="23"/>
  <c r="L79" i="23"/>
  <c r="L32" i="23"/>
  <c r="L67" i="23"/>
  <c r="L36" i="23"/>
  <c r="L46" i="23"/>
  <c r="L48" i="23"/>
  <c r="L75" i="23"/>
  <c r="L76" i="23"/>
  <c r="L62" i="23"/>
  <c r="L18" i="23"/>
  <c r="L88" i="23"/>
  <c r="L84" i="23"/>
  <c r="L23" i="23"/>
  <c r="L17" i="23"/>
  <c r="L58" i="23"/>
  <c r="L13" i="23"/>
  <c r="L31" i="23"/>
  <c r="L38" i="23"/>
  <c r="L33" i="23"/>
  <c r="L66" i="23"/>
  <c r="L53" i="23"/>
  <c r="L47" i="23"/>
  <c r="L19" i="23"/>
  <c r="L73" i="23"/>
  <c r="L82" i="23"/>
  <c r="L87" i="23"/>
  <c r="L20" i="23"/>
  <c r="L81" i="23"/>
  <c r="L12" i="23"/>
  <c r="L77" i="23"/>
  <c r="L10" i="23"/>
  <c r="L24" i="23"/>
  <c r="L52" i="23"/>
  <c r="L61" i="23"/>
  <c r="L80" i="23"/>
  <c r="L9" i="23"/>
  <c r="L8" i="23"/>
</calcChain>
</file>

<file path=xl/comments1.xml><?xml version="1.0" encoding="utf-8"?>
<comments xmlns="http://schemas.openxmlformats.org/spreadsheetml/2006/main">
  <authors>
    <author>Betty Valverde Cordero</author>
  </authors>
  <commentList>
    <comment ref="K58" authorId="0" shapeId="0">
      <text>
        <r>
          <rPr>
            <b/>
            <sz val="9"/>
            <color indexed="81"/>
            <rFont val="Tahoma"/>
            <family val="2"/>
          </rPr>
          <t>Betty Valverde Cordero:</t>
        </r>
        <r>
          <rPr>
            <sz val="9"/>
            <color indexed="81"/>
            <rFont val="Tahoma"/>
            <family val="2"/>
          </rPr>
          <t xml:space="preserve">
Según comportamiento histórico</t>
        </r>
      </text>
    </comment>
  </commentList>
</comments>
</file>

<file path=xl/comments2.xml><?xml version="1.0" encoding="utf-8"?>
<comments xmlns="http://schemas.openxmlformats.org/spreadsheetml/2006/main">
  <authors>
    <author>RODRIGUEZMAY</author>
  </authors>
  <commentList>
    <comment ref="Q206" authorId="0" shapeId="0">
      <text>
        <r>
          <rPr>
            <b/>
            <sz val="8"/>
            <color indexed="81"/>
            <rFont val="Tahoma"/>
            <family val="2"/>
          </rPr>
          <t>RODRIGUEZMAY:</t>
        </r>
        <r>
          <rPr>
            <sz val="8"/>
            <color indexed="81"/>
            <rFont val="Tahoma"/>
            <family val="2"/>
          </rPr>
          <t xml:space="preserve">
hay que reubicarla </t>
        </r>
      </text>
    </comment>
  </commentList>
</comments>
</file>

<file path=xl/comments3.xml><?xml version="1.0" encoding="utf-8"?>
<comments xmlns="http://schemas.openxmlformats.org/spreadsheetml/2006/main">
  <authors>
    <author>RODRIGUEZMAY</author>
  </authors>
  <commentList>
    <comment ref="Q209" authorId="0" shapeId="0">
      <text>
        <r>
          <rPr>
            <b/>
            <sz val="8"/>
            <color indexed="81"/>
            <rFont val="Tahoma"/>
            <family val="2"/>
          </rPr>
          <t>RODRIGUEZMAY:</t>
        </r>
        <r>
          <rPr>
            <sz val="8"/>
            <color indexed="81"/>
            <rFont val="Tahoma"/>
            <family val="2"/>
          </rPr>
          <t xml:space="preserve">
hay que reubicarla </t>
        </r>
      </text>
    </comment>
  </commentList>
</comments>
</file>

<file path=xl/sharedStrings.xml><?xml version="1.0" encoding="utf-8"?>
<sst xmlns="http://schemas.openxmlformats.org/spreadsheetml/2006/main" count="4297" uniqueCount="1058">
  <si>
    <t xml:space="preserve"> </t>
  </si>
  <si>
    <t>Código por</t>
  </si>
  <si>
    <t>CE</t>
  </si>
  <si>
    <t>OBG</t>
  </si>
  <si>
    <t>1</t>
  </si>
  <si>
    <t>GASTOS CORRIENTES</t>
  </si>
  <si>
    <t>1.1</t>
  </si>
  <si>
    <t>GASTOS DE CONSUMO</t>
  </si>
  <si>
    <t>1.1.1</t>
  </si>
  <si>
    <t>REMUNERACIONES</t>
  </si>
  <si>
    <t>1.1.1.1</t>
  </si>
  <si>
    <t>0.0 1</t>
  </si>
  <si>
    <t>0.01.01</t>
  </si>
  <si>
    <t xml:space="preserve">Sueldos para cargos fijos </t>
  </si>
  <si>
    <t>0.01.02</t>
  </si>
  <si>
    <t>Jornales</t>
  </si>
  <si>
    <t>0.01.03</t>
  </si>
  <si>
    <t>Servicios especiales</t>
  </si>
  <si>
    <t>0.01.04</t>
  </si>
  <si>
    <t>Sueldos a base de comisión</t>
  </si>
  <si>
    <t>0.01.05</t>
  </si>
  <si>
    <t xml:space="preserve">Suplencias </t>
  </si>
  <si>
    <t>0.02</t>
  </si>
  <si>
    <t>0.02.01</t>
  </si>
  <si>
    <t>Tiempo extraordinario</t>
  </si>
  <si>
    <t>0.02.02</t>
  </si>
  <si>
    <t>Recargo de funciones</t>
  </si>
  <si>
    <t>0.02.03</t>
  </si>
  <si>
    <t>Disponibilidad laboral</t>
  </si>
  <si>
    <t>0.02.04</t>
  </si>
  <si>
    <t>Compensación de vacaciones</t>
  </si>
  <si>
    <t>1.1.1.2</t>
  </si>
  <si>
    <t>0.02.05</t>
  </si>
  <si>
    <t>Dietas</t>
  </si>
  <si>
    <t>0.03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</si>
  <si>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</si>
  <si>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</si>
  <si>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</si>
  <si>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</si>
  <si>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</si>
  <si>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</si>
  <si>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</si>
  <si>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</si>
  <si>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</si>
  <si>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</si>
  <si>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0.99</t>
  </si>
  <si>
    <t>0.99.01</t>
  </si>
  <si>
    <t>Gastos de representación personal</t>
  </si>
  <si>
    <t>0.99.99</t>
  </si>
  <si>
    <t>Otras remuneraciones</t>
  </si>
  <si>
    <t>CUENTAS ESPECIALES</t>
  </si>
  <si>
    <t>9.01</t>
  </si>
  <si>
    <t>9.01.01</t>
  </si>
  <si>
    <t>Gastos confidenciales</t>
  </si>
  <si>
    <t>0.04</t>
  </si>
  <si>
    <t>0.04.01</t>
  </si>
  <si>
    <t>Contribución Patronal al Seguro de Salud de la Caja Costarricense de Seguro Social</t>
  </si>
  <si>
    <t>0.04.02</t>
  </si>
  <si>
    <t xml:space="preserve">Contribución Patronal al Instituto Mixto de Ayuda Social </t>
  </si>
  <si>
    <t>0.04.03</t>
  </si>
  <si>
    <t xml:space="preserve">Contribución Patronal al Instituto Nacional de Aprendizaje  </t>
  </si>
  <si>
    <t>0.04.04</t>
  </si>
  <si>
    <t>Contribución Patronal al Fondo de Desarrollo Social  y Asignaciones Familiares</t>
  </si>
  <si>
    <t>0.04.05</t>
  </si>
  <si>
    <t>Contribución Patronal al Banco Popular y de Desarrollo  Comunal</t>
  </si>
  <si>
    <t>0.05</t>
  </si>
  <si>
    <t>0.05.01</t>
  </si>
  <si>
    <t>0.05.02</t>
  </si>
  <si>
    <t xml:space="preserve">Aporte Patronal al Régimen Obligatorio de Pensiones  Complementarias </t>
  </si>
  <si>
    <t>0.05.03</t>
  </si>
  <si>
    <t xml:space="preserve">Aporte Patronal al Fondo de Capitalización Laboral </t>
  </si>
  <si>
    <t>0.05.04</t>
  </si>
  <si>
    <t>Contribución Patronal a otros fondos administrados por entes públicos</t>
  </si>
  <si>
    <t>0.05.05</t>
  </si>
  <si>
    <t>Contribución Patronal a otros fondos administrados por entes privados</t>
  </si>
  <si>
    <t>1.1.2</t>
  </si>
  <si>
    <t>ADQUISICIÓN DE BIENES Y SERVICIOS</t>
  </si>
  <si>
    <t xml:space="preserve">SERVICIOS </t>
  </si>
  <si>
    <t>1.01</t>
  </si>
  <si>
    <t>1.01.01</t>
  </si>
  <si>
    <t>Alquiler de edificios, locales y terrenos</t>
  </si>
  <si>
    <t>1.01.02</t>
  </si>
  <si>
    <t>Alquiler de maquinaria, equipo y mobiliario</t>
  </si>
  <si>
    <t>1.01.03</t>
  </si>
  <si>
    <t>Alquiler de equipo de cómputo</t>
  </si>
  <si>
    <t>1.01.04</t>
  </si>
  <si>
    <t>1.01.99</t>
  </si>
  <si>
    <t>Otros alquileres</t>
  </si>
  <si>
    <t>1.02</t>
  </si>
  <si>
    <t>1.02.01</t>
  </si>
  <si>
    <t xml:space="preserve">Servicio de agua y alcantarillado </t>
  </si>
  <si>
    <t>1.02.02</t>
  </si>
  <si>
    <t>Servicio de energía eléctrica</t>
  </si>
  <si>
    <t>1.02.03</t>
  </si>
  <si>
    <t>Servicio de correo</t>
  </si>
  <si>
    <t>1.02.04</t>
  </si>
  <si>
    <t>Servicio de telecomunicaciones</t>
  </si>
  <si>
    <t>1.02.99</t>
  </si>
  <si>
    <t xml:space="preserve">Otros servicios básicos </t>
  </si>
  <si>
    <t>1.03</t>
  </si>
  <si>
    <t>1.03.01</t>
  </si>
  <si>
    <t xml:space="preserve">Información </t>
  </si>
  <si>
    <t>1.03.02</t>
  </si>
  <si>
    <t>Publicidad y propaganda</t>
  </si>
  <si>
    <t>1.03.03</t>
  </si>
  <si>
    <t>Impresión, encuadernación y otros</t>
  </si>
  <si>
    <t>1.03.04</t>
  </si>
  <si>
    <t>Transporte de bienes</t>
  </si>
  <si>
    <t>1.03.05</t>
  </si>
  <si>
    <t>Servicios aduaneros</t>
  </si>
  <si>
    <t>1.03.06</t>
  </si>
  <si>
    <t>Comisiones y gastos por servicios financieros y comerciales</t>
  </si>
  <si>
    <t>1.03.07</t>
  </si>
  <si>
    <t>1.04</t>
  </si>
  <si>
    <t>1.04.01</t>
  </si>
  <si>
    <t>1.04.02</t>
  </si>
  <si>
    <t xml:space="preserve">Servicios jurídicos </t>
  </si>
  <si>
    <t>1.04.03</t>
  </si>
  <si>
    <t>1.04.04</t>
  </si>
  <si>
    <t>Servicios en ciencias económicas y sociales</t>
  </si>
  <si>
    <t>1.04.05</t>
  </si>
  <si>
    <t>1.04.06</t>
  </si>
  <si>
    <t xml:space="preserve">Servicios generales </t>
  </si>
  <si>
    <t>1.04.99</t>
  </si>
  <si>
    <t>Otros servicios de gestión y apoyo</t>
  </si>
  <si>
    <t>1.05</t>
  </si>
  <si>
    <t>1.05.01</t>
  </si>
  <si>
    <t>Transporte dentro del país</t>
  </si>
  <si>
    <t>1.05.02</t>
  </si>
  <si>
    <t>Viáticos dentro del país</t>
  </si>
  <si>
    <t>1.05.03</t>
  </si>
  <si>
    <t>Transporte en el exterior</t>
  </si>
  <si>
    <t>1.05.04</t>
  </si>
  <si>
    <t>Viáticos en el exterior</t>
  </si>
  <si>
    <t>1.06</t>
  </si>
  <si>
    <t>1.06.01</t>
  </si>
  <si>
    <t xml:space="preserve">Seguros </t>
  </si>
  <si>
    <t>1.06.02</t>
  </si>
  <si>
    <t xml:space="preserve">Reaseguros </t>
  </si>
  <si>
    <t>1.06.03</t>
  </si>
  <si>
    <t>Obligaciones por contratos de seguros</t>
  </si>
  <si>
    <t>1.07</t>
  </si>
  <si>
    <t>1.07.01</t>
  </si>
  <si>
    <t>Actividades de capacitación</t>
  </si>
  <si>
    <t>1.07.02</t>
  </si>
  <si>
    <t xml:space="preserve">Actividades protocolarias y sociales </t>
  </si>
  <si>
    <t>1.07.03</t>
  </si>
  <si>
    <t>Gastos de representación institucional</t>
  </si>
  <si>
    <t>1.08</t>
  </si>
  <si>
    <t>1.08.01</t>
  </si>
  <si>
    <t>1.08.02</t>
  </si>
  <si>
    <t>Mantenimiento de vías de comunicación</t>
  </si>
  <si>
    <t>1.08.03</t>
  </si>
  <si>
    <t>Mantenimiento de instalaciones y otras obras</t>
  </si>
  <si>
    <t>1.08.04</t>
  </si>
  <si>
    <t>Mantenimiento y reparación de maquinaria y equipo de producción</t>
  </si>
  <si>
    <t>1.08.05</t>
  </si>
  <si>
    <t>Mantenimiento y reparación de equipo de transporte</t>
  </si>
  <si>
    <t>1.08.06</t>
  </si>
  <si>
    <t>Mantenimiento y reparación de equipo de comunicación</t>
  </si>
  <si>
    <t>1.08.07</t>
  </si>
  <si>
    <t>Mantenimiento y reparación de equipo y mobiliario de oficina</t>
  </si>
  <si>
    <t>1.08.08</t>
  </si>
  <si>
    <t>Mantenimiento y reparación de equipo de cómputo y  sistemas de informacion</t>
  </si>
  <si>
    <t>1.08.99</t>
  </si>
  <si>
    <t>Mantenimiento y reparación de otros equipos</t>
  </si>
  <si>
    <t>1.09</t>
  </si>
  <si>
    <t>1.09.01</t>
  </si>
  <si>
    <t>Impuestos sobre ingresos y utilidades</t>
  </si>
  <si>
    <t>1.09.02</t>
  </si>
  <si>
    <t>1.09.03</t>
  </si>
  <si>
    <t>Impuestos de patentes</t>
  </si>
  <si>
    <t>1.09.99</t>
  </si>
  <si>
    <t>Otros impuestos</t>
  </si>
  <si>
    <t>1.99</t>
  </si>
  <si>
    <t>1.99.01</t>
  </si>
  <si>
    <t>Servicios de regulación</t>
  </si>
  <si>
    <t>1.99.02</t>
  </si>
  <si>
    <t>Intereses moratorios y multas</t>
  </si>
  <si>
    <t>1.99.03</t>
  </si>
  <si>
    <t>Gastos de oficinas en el exterior</t>
  </si>
  <si>
    <t>1.99.04</t>
  </si>
  <si>
    <t>Gastos de misiones especiales en el exterior</t>
  </si>
  <si>
    <t>1.99.05</t>
  </si>
  <si>
    <t>Deducibles</t>
  </si>
  <si>
    <t>1.99.99</t>
  </si>
  <si>
    <t>Otros servicios no especificados</t>
  </si>
  <si>
    <t>MATERIALES Y SUMINISTROS</t>
  </si>
  <si>
    <t>2.01</t>
  </si>
  <si>
    <t>2.01.01</t>
  </si>
  <si>
    <t>Combustibles y lubricantes</t>
  </si>
  <si>
    <t>2.01.02</t>
  </si>
  <si>
    <t>Productos farmacéuticos y medicinales</t>
  </si>
  <si>
    <t>2.01.03</t>
  </si>
  <si>
    <t>Productos veterinarios</t>
  </si>
  <si>
    <t>2.01.04</t>
  </si>
  <si>
    <t xml:space="preserve">Tintas, pinturas y diluyentes </t>
  </si>
  <si>
    <t>2.01.99</t>
  </si>
  <si>
    <t>2.02</t>
  </si>
  <si>
    <t>2.02.01</t>
  </si>
  <si>
    <t>Productos pecuarios y otras especies</t>
  </si>
  <si>
    <t>2.02.02</t>
  </si>
  <si>
    <t>Productos agroforestales</t>
  </si>
  <si>
    <t>2.02.03</t>
  </si>
  <si>
    <t>Alimentos y bebidas</t>
  </si>
  <si>
    <t>2.02.04</t>
  </si>
  <si>
    <t>Alimentos para animales</t>
  </si>
  <si>
    <t>2.03</t>
  </si>
  <si>
    <t>2.03.01</t>
  </si>
  <si>
    <t>Materiales y productos metálicos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</si>
  <si>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</si>
  <si>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</si>
  <si>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</si>
  <si>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</si>
  <si>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</si>
  <si>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</si>
  <si>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</si>
  <si>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</si>
  <si>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</si>
  <si>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</si>
  <si>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</si>
  <si>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2.04</t>
  </si>
  <si>
    <t>2.04.01</t>
  </si>
  <si>
    <t>Herramientas e instrumentos</t>
  </si>
  <si>
    <t>2.04.02</t>
  </si>
  <si>
    <t>Repuestos y accesorios</t>
  </si>
  <si>
    <t>2.05</t>
  </si>
  <si>
    <t>2.05.01</t>
  </si>
  <si>
    <t>Materia prima</t>
  </si>
  <si>
    <t>2.05.02</t>
  </si>
  <si>
    <t>Productos terminados</t>
  </si>
  <si>
    <t>2.05.03</t>
  </si>
  <si>
    <t>Energía eléctrica</t>
  </si>
  <si>
    <t>2.05.99</t>
  </si>
  <si>
    <t>Otros bienes para la producción y comercialización</t>
  </si>
  <si>
    <t>2.99</t>
  </si>
  <si>
    <t>2.99.01</t>
  </si>
  <si>
    <t>Útiles y materiales de oficina y cómputo</t>
  </si>
  <si>
    <t>2.99.02</t>
  </si>
  <si>
    <t>Útiles y materiales médico, hospitalario y de investigación</t>
  </si>
  <si>
    <t>2.99.03</t>
  </si>
  <si>
    <t>Productos de papel, cartón e impresos</t>
  </si>
  <si>
    <t>2.99.04</t>
  </si>
  <si>
    <t>Textiles y vestuario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</si>
  <si>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</si>
  <si>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</si>
  <si>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</si>
  <si>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</si>
  <si>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</si>
  <si>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</si>
  <si>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2.99.99</t>
  </si>
  <si>
    <t>1.2</t>
  </si>
  <si>
    <t>1.2.1</t>
  </si>
  <si>
    <t>Internos</t>
  </si>
  <si>
    <t>3.01</t>
  </si>
  <si>
    <t>3.01.01</t>
  </si>
  <si>
    <t>Intereses sobre títulos valores internos de corto plazo</t>
  </si>
  <si>
    <t>3.01.02</t>
  </si>
  <si>
    <t>Intereses sobre títulos valores internos de largo plazo</t>
  </si>
  <si>
    <t>3.02</t>
  </si>
  <si>
    <t>3.02.01</t>
  </si>
  <si>
    <t xml:space="preserve">Intereses sobre préstamos del Gobierno Central </t>
  </si>
  <si>
    <t>3.02.02</t>
  </si>
  <si>
    <t>Intereses sobre préstamos de Órganos Desconcentrados</t>
  </si>
  <si>
    <t>3.02.03</t>
  </si>
  <si>
    <t>3.02.04</t>
  </si>
  <si>
    <t>Intereses sobre préstamos de Gobiernos Locales</t>
  </si>
  <si>
    <t>3.02.05</t>
  </si>
  <si>
    <t>Intereses sobre préstamos de Empresas Públicas no Financieras</t>
  </si>
  <si>
    <t>3.02.06</t>
  </si>
  <si>
    <t>3.02.07</t>
  </si>
  <si>
    <t>3.03</t>
  </si>
  <si>
    <t>3.03.01</t>
  </si>
  <si>
    <t>Intereses sobre depósitos bancarios a la vista</t>
  </si>
  <si>
    <t>3.04</t>
  </si>
  <si>
    <t>3.04.01</t>
  </si>
  <si>
    <t>Comisiones y otros gastos sobre títulos valores internos</t>
  </si>
  <si>
    <t>3.04.02</t>
  </si>
  <si>
    <t>Comisiones y otros gastos sobre préstamos internos</t>
  </si>
  <si>
    <t>3.04.05</t>
  </si>
  <si>
    <t>Diferencias por tipo de cambio</t>
  </si>
  <si>
    <t xml:space="preserve">1.2.2 </t>
  </si>
  <si>
    <t>Externos</t>
  </si>
  <si>
    <t>1.2.2</t>
  </si>
  <si>
    <t>3.01.03</t>
  </si>
  <si>
    <t>Intereses sobre títulos valores del sector externo de corto plazo</t>
  </si>
  <si>
    <t>3.01.04</t>
  </si>
  <si>
    <t>Intereses sobre títulos valores del sector externo de largo plazo</t>
  </si>
  <si>
    <t>Comisiones  y otros gastos sobre títulos valores del sector externo</t>
  </si>
  <si>
    <t>3.04.04</t>
  </si>
  <si>
    <t>Comisiones y otros gastos sobre préstamos del sector externo</t>
  </si>
  <si>
    <t>1.3</t>
  </si>
  <si>
    <t>TRANSFERENCIAS CORRIENTES</t>
  </si>
  <si>
    <t>1.3.1</t>
  </si>
  <si>
    <t>6.01</t>
  </si>
  <si>
    <t>6.01.01</t>
  </si>
  <si>
    <t>Transferencias corrientes al Gobierno Central</t>
  </si>
  <si>
    <t>6.01.02</t>
  </si>
  <si>
    <t>Transferencias corrientes a Órganos Desconcentrados</t>
  </si>
  <si>
    <t>6.01.03</t>
  </si>
  <si>
    <t>Transferencias corrientes a Instituciones Descentralizadas no  Empresariales</t>
  </si>
  <si>
    <t>6.01.04</t>
  </si>
  <si>
    <t>Transferencias corrientes a Gobiernos Locales.</t>
  </si>
  <si>
    <t>6.01.05</t>
  </si>
  <si>
    <t>Transferencias corrientes a Empresas Públicas no Financieras</t>
  </si>
  <si>
    <t>6.01.06</t>
  </si>
  <si>
    <t>6.01.07</t>
  </si>
  <si>
    <t>Dividendos</t>
  </si>
  <si>
    <t>6.01.08</t>
  </si>
  <si>
    <t>Fondos en fideicomiso para gasto corriente</t>
  </si>
  <si>
    <t>6.01.09</t>
  </si>
  <si>
    <t>1.3.2</t>
  </si>
  <si>
    <t>6.02</t>
  </si>
  <si>
    <t>6.02.01</t>
  </si>
  <si>
    <t>Becas a funcionarios</t>
  </si>
  <si>
    <t>6.02.02</t>
  </si>
  <si>
    <t>Becas a terceras personas</t>
  </si>
  <si>
    <t>6.02.03</t>
  </si>
  <si>
    <t xml:space="preserve">Ayudas a funcionarios </t>
  </si>
  <si>
    <t>6.02.99</t>
  </si>
  <si>
    <t>Otras transferencias a personas</t>
  </si>
  <si>
    <t>6.03</t>
  </si>
  <si>
    <t>6.03.01</t>
  </si>
  <si>
    <t>Prestaciones legales</t>
  </si>
  <si>
    <t>6.03.02</t>
  </si>
  <si>
    <t xml:space="preserve">Pensiones y jubilaciones contributivas </t>
  </si>
  <si>
    <t>6.03.03</t>
  </si>
  <si>
    <t>6.03.04</t>
  </si>
  <si>
    <t>Decimotercer mes de jubilaciones y pensiones</t>
  </si>
  <si>
    <t>6.03.05</t>
  </si>
  <si>
    <t>Cuota patronal de pensiones y jubilaciones, contributivas y no contributivas</t>
  </si>
  <si>
    <t>6.03.99</t>
  </si>
  <si>
    <t>6.04</t>
  </si>
  <si>
    <t>6.04.01</t>
  </si>
  <si>
    <t>Transferencias corrientes a asociaciones</t>
  </si>
  <si>
    <t>6.04.02</t>
  </si>
  <si>
    <t xml:space="preserve">Transferencias corrientes a fundaciones          </t>
  </si>
  <si>
    <t>6.04.03</t>
  </si>
  <si>
    <t>Transferencias corrientes a cooperativas</t>
  </si>
  <si>
    <t>6.04.04</t>
  </si>
  <si>
    <t>Transferencias corrientes a otras entidades privadas sin fines de lucro</t>
  </si>
  <si>
    <t>6.05</t>
  </si>
  <si>
    <t>6.05.01</t>
  </si>
  <si>
    <t>Transferencias corrientes a empresas privadas</t>
  </si>
  <si>
    <t>6.06</t>
  </si>
  <si>
    <t>6.06.01</t>
  </si>
  <si>
    <t>Indemnizaciones</t>
  </si>
  <si>
    <t>6.06.02</t>
  </si>
  <si>
    <t>Reintegros o devoluciones</t>
  </si>
  <si>
    <t>1.3.3</t>
  </si>
  <si>
    <t>6.07</t>
  </si>
  <si>
    <t>6.07.01</t>
  </si>
  <si>
    <t>Transferencias corrientes a organismos internacionales</t>
  </si>
  <si>
    <t>6.07.02</t>
  </si>
  <si>
    <t xml:space="preserve">Otras transferencias corrientes al sector externo </t>
  </si>
  <si>
    <t>2</t>
  </si>
  <si>
    <t>GASTOS DE CAPITAL</t>
  </si>
  <si>
    <t>2.1</t>
  </si>
  <si>
    <t>5.02</t>
  </si>
  <si>
    <t>2.1.1</t>
  </si>
  <si>
    <t>Edificaciones</t>
  </si>
  <si>
    <t>5.02.01</t>
  </si>
  <si>
    <t>Edificios</t>
  </si>
  <si>
    <t>2.1.2</t>
  </si>
  <si>
    <t>5.02.02</t>
  </si>
  <si>
    <t>Vías de comunicación terrestre</t>
  </si>
  <si>
    <t>5.02.03</t>
  </si>
  <si>
    <t>Vías férreas</t>
  </si>
  <si>
    <t>5.02.04</t>
  </si>
  <si>
    <t>Obras marítimas y fluviales</t>
  </si>
  <si>
    <t>5.02.05</t>
  </si>
  <si>
    <t>Aeropuertos</t>
  </si>
  <si>
    <t>2.1.3</t>
  </si>
  <si>
    <t>5.02.06</t>
  </si>
  <si>
    <t>2.1.4</t>
  </si>
  <si>
    <t>Instalaciones</t>
  </si>
  <si>
    <t>5.02.07</t>
  </si>
  <si>
    <t>2.1.5</t>
  </si>
  <si>
    <t>5.02.99</t>
  </si>
  <si>
    <t>Otras construcciones adiciones y mejoras</t>
  </si>
  <si>
    <t>2.2</t>
  </si>
  <si>
    <t>2.2.1</t>
  </si>
  <si>
    <t>5.01</t>
  </si>
  <si>
    <t>5.01.01</t>
  </si>
  <si>
    <t>Maquinaria y equipo para la producción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</si>
  <si>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</si>
  <si>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</si>
  <si>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</si>
  <si>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</si>
  <si>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</si>
  <si>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</si>
  <si>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</si>
  <si>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5.01.06</t>
  </si>
  <si>
    <t>Equipo sanitario, de laboratorio e investigación</t>
  </si>
  <si>
    <t>5.01.07</t>
  </si>
  <si>
    <t>Equipo y mobiliario educacional, deportivo y recreativo</t>
  </si>
  <si>
    <t>5.99</t>
  </si>
  <si>
    <t>5.99.01</t>
  </si>
  <si>
    <t>Semovientes</t>
  </si>
  <si>
    <t>5.03</t>
  </si>
  <si>
    <t>2.2.2</t>
  </si>
  <si>
    <t>Terrenos</t>
  </si>
  <si>
    <t>5.03.01</t>
  </si>
  <si>
    <t>2.2.3</t>
  </si>
  <si>
    <t>5.03.02</t>
  </si>
  <si>
    <t>Edificios preexistentes</t>
  </si>
  <si>
    <t>5.03.99</t>
  </si>
  <si>
    <t>Otras obras preexistentes</t>
  </si>
  <si>
    <t>2.2.4</t>
  </si>
  <si>
    <t>Intangibles</t>
  </si>
  <si>
    <t>5.99.03</t>
  </si>
  <si>
    <t>Bienes intangibles</t>
  </si>
  <si>
    <t>2.2.5</t>
  </si>
  <si>
    <t>5.99.02</t>
  </si>
  <si>
    <t>Piezas y obras de colección</t>
  </si>
  <si>
    <t>5.99.99</t>
  </si>
  <si>
    <t>Otros bienes duraderos</t>
  </si>
  <si>
    <t>2.3</t>
  </si>
  <si>
    <t>TRANSFERENCIAS DE CAPITAL</t>
  </si>
  <si>
    <t>2.3.1</t>
  </si>
  <si>
    <t>7.01</t>
  </si>
  <si>
    <t>7.01.01</t>
  </si>
  <si>
    <t>Transferencias  de capital al Gobierno Central</t>
  </si>
  <si>
    <t>7.01.02</t>
  </si>
  <si>
    <t>Transferencias de capital  a Órganos Desconcentrados</t>
  </si>
  <si>
    <t>7.01.03</t>
  </si>
  <si>
    <t>Transferencias de capital a Instituciones Descentralizadas no Empresariales</t>
  </si>
  <si>
    <t>7.01.04</t>
  </si>
  <si>
    <t>Transferencias de capital a Gobiernos Locales</t>
  </si>
  <si>
    <t>7.01.05</t>
  </si>
  <si>
    <t>Transferencias de capital a Empresas Públicas no Financieras</t>
  </si>
  <si>
    <t>7.01.06</t>
  </si>
  <si>
    <t>7.01.07</t>
  </si>
  <si>
    <t xml:space="preserve">Fondos en fideicomiso para gasto de capital </t>
  </si>
  <si>
    <t>2.3.2</t>
  </si>
  <si>
    <t>7.02</t>
  </si>
  <si>
    <t>Transferencias de capital a personas</t>
  </si>
  <si>
    <t>7.03</t>
  </si>
  <si>
    <t>7.03.01</t>
  </si>
  <si>
    <t>Transferencias de capital a asociaciones</t>
  </si>
  <si>
    <t>7.03.02</t>
  </si>
  <si>
    <t xml:space="preserve">Transferencias de capital a fundaciones   </t>
  </si>
  <si>
    <t>7.03.03</t>
  </si>
  <si>
    <t>Transferencias de capital a cooperativas</t>
  </si>
  <si>
    <t>7.03.99</t>
  </si>
  <si>
    <t>Transferencias de capital a otras entidades privadas sin fines de lucro</t>
  </si>
  <si>
    <t>7.04</t>
  </si>
  <si>
    <t>Transferencias de capital a empresas privadas</t>
  </si>
  <si>
    <t>7.04.01</t>
  </si>
  <si>
    <t>2.3.3</t>
  </si>
  <si>
    <t>7.05</t>
  </si>
  <si>
    <t>7.05.01</t>
  </si>
  <si>
    <t>7.05.02</t>
  </si>
  <si>
    <t>Otras transferencias de capital al sector externo</t>
  </si>
  <si>
    <t>ACTIVOS FINANCIEROS</t>
  </si>
  <si>
    <t>3.1</t>
  </si>
  <si>
    <t>4.01</t>
  </si>
  <si>
    <t>4.01.01</t>
  </si>
  <si>
    <t>Préstamos al Gobierno Central</t>
  </si>
  <si>
    <t>4.01.02</t>
  </si>
  <si>
    <t>Préstamos a Órganos Desconcentrados</t>
  </si>
  <si>
    <t>4.01.03</t>
  </si>
  <si>
    <t>Préstamos a Instituciones Descentralizadas no  Empresariales</t>
  </si>
  <si>
    <t>4.01.04</t>
  </si>
  <si>
    <t>Préstamos a Gobiernos Locales</t>
  </si>
  <si>
    <t>4.01.05</t>
  </si>
  <si>
    <t>Préstamos a Empresas Públicas no Financieras</t>
  </si>
  <si>
    <t>4.01.06</t>
  </si>
  <si>
    <t>4.01.07</t>
  </si>
  <si>
    <t>Préstamos al Sector Privado</t>
  </si>
  <si>
    <t>4.01.08</t>
  </si>
  <si>
    <t>Préstamos al  Sector Externo</t>
  </si>
  <si>
    <t>3.2</t>
  </si>
  <si>
    <t>4.02</t>
  </si>
  <si>
    <t>4.02.01</t>
  </si>
  <si>
    <t>Adquisición de valores del Gobierno Central</t>
  </si>
  <si>
    <t>4.02.02</t>
  </si>
  <si>
    <t>Adquisición de valores de Órganos Desconcentrados</t>
  </si>
  <si>
    <t>4.02.03</t>
  </si>
  <si>
    <t>Adquisición de valores de Instituciones Descentralizadas no Empresariales</t>
  </si>
  <si>
    <t>4.02.04</t>
  </si>
  <si>
    <t>Adquisición de valores de Gobiernos Locales</t>
  </si>
  <si>
    <t>4.02.05</t>
  </si>
  <si>
    <t>Adquisición de valores de Empresas Públicas no Financieras</t>
  </si>
  <si>
    <t>4.02.06</t>
  </si>
  <si>
    <t>4.02.07</t>
  </si>
  <si>
    <t>4.02.08</t>
  </si>
  <si>
    <t>Adquisición de valores del Sector Externo</t>
  </si>
  <si>
    <t>3.3</t>
  </si>
  <si>
    <t xml:space="preserve">AMORTIZACION </t>
  </si>
  <si>
    <t>3.3.1</t>
  </si>
  <si>
    <t>Amortización interna</t>
  </si>
  <si>
    <t>8.01</t>
  </si>
  <si>
    <t>8.01.01</t>
  </si>
  <si>
    <t>8.01.02</t>
  </si>
  <si>
    <t>8.02</t>
  </si>
  <si>
    <t>8.02.01</t>
  </si>
  <si>
    <t>Amortización de préstamos del  Gobierno Central</t>
  </si>
  <si>
    <t>8.02.02</t>
  </si>
  <si>
    <t>Amortización de préstamos de Órganos Desconcentrados</t>
  </si>
  <si>
    <t>8.02.03</t>
  </si>
  <si>
    <t>8.02.04</t>
  </si>
  <si>
    <t>Amortización de préstamos de  Gobiernos Locales</t>
  </si>
  <si>
    <t>8.02.05</t>
  </si>
  <si>
    <t>Amortización de préstamos de Empresas Públicas no Financieras</t>
  </si>
  <si>
    <t>8.02.06</t>
  </si>
  <si>
    <t>8.02.07</t>
  </si>
  <si>
    <t>3.3.2</t>
  </si>
  <si>
    <t>Amortización externa</t>
  </si>
  <si>
    <t>8.01.03</t>
  </si>
  <si>
    <t>8.01.04</t>
  </si>
  <si>
    <t>8.02.08</t>
  </si>
  <si>
    <t>3.4</t>
  </si>
  <si>
    <t>OTROS ACTIVOS FINANCIEROS</t>
  </si>
  <si>
    <t>4.99</t>
  </si>
  <si>
    <t>Otros activos financieros</t>
  </si>
  <si>
    <t>4.99.01</t>
  </si>
  <si>
    <t>Aportes de Capital a Empresas</t>
  </si>
  <si>
    <t>9.02</t>
  </si>
  <si>
    <t>9.02.01</t>
  </si>
  <si>
    <t>Sumas libres sin asignación presupuestaria</t>
  </si>
  <si>
    <t>9.02.02</t>
  </si>
  <si>
    <t>Sumas con destino específico sin asignación presupuestaria</t>
  </si>
  <si>
    <t>3.02.08</t>
  </si>
  <si>
    <t>Amortización de préstamos de Instituciones Descentralizadas no Empresariales</t>
  </si>
  <si>
    <t>Amortización de préstamos del Sector Privado</t>
  </si>
  <si>
    <t>SUMAS SIN ASIGNACIÓN</t>
  </si>
  <si>
    <t>3.04.03</t>
  </si>
  <si>
    <t>TRANSACCIONES FINANCIERAS</t>
  </si>
  <si>
    <t>4.99.99</t>
  </si>
  <si>
    <t>REMUNERACIONES BÁSICAS</t>
  </si>
  <si>
    <t>REMUNERACIONES EVENTUALES</t>
  </si>
  <si>
    <t>INCENTIVOS SALARIALES</t>
  </si>
  <si>
    <t>REMUNERACIONES DIVERSAS</t>
  </si>
  <si>
    <t>CONTRIBUCIONES PATRONALES AL DESARROLLO Y LA SEGURIDAD SOCIAL</t>
  </si>
  <si>
    <t>CONTRIBUCIONES PATRONALES A FONDOS DE PENSIONES Y OTROS FONDOS DE CAPITALIZACIÓN</t>
  </si>
  <si>
    <t xml:space="preserve">ALQUILERES </t>
  </si>
  <si>
    <t>SERVICIOS BÁSICOS</t>
  </si>
  <si>
    <t>SERVICIOS COMERCIALES Y FINANCIEROS</t>
  </si>
  <si>
    <t>SERVICIOS DE GESTIÓN Y APOYO</t>
  </si>
  <si>
    <t>GASTOS DE VIAJE Y DE TRANSPORTE</t>
  </si>
  <si>
    <t>SEGUROS, REASEGUROS Y OTRAS OBLIGACIONES</t>
  </si>
  <si>
    <t>CAPACITACIÓN Y PROTOCOLO</t>
  </si>
  <si>
    <t>MANTENIMIENTO Y REPARACIÓN</t>
  </si>
  <si>
    <t>IMPUESTOS</t>
  </si>
  <si>
    <t>SERVICIOS DIVERSOS</t>
  </si>
  <si>
    <t>PRODUCTOS QUÍMICOS Y CONEXOS</t>
  </si>
  <si>
    <t>ALIMENTOS Y PRODUCTOS AGROPECUARIOS</t>
  </si>
  <si>
    <t>MATERIALES Y PRODUCTOS DE USO EN LA CONSTRUCCIÓN Y MANTENIMIENTO</t>
  </si>
  <si>
    <t>HERRAMIENTAS, REPUESTOS Y ACCESORIOS</t>
  </si>
  <si>
    <t>BIENES PARA LA PRODUCCIÓN Y COMERCIALIZACIÓN</t>
  </si>
  <si>
    <t>ÚTILES, MATERIALES Y SUMINISTROS DIVERSOS</t>
  </si>
  <si>
    <t>COMISIONES Y OTROS GASTOS</t>
  </si>
  <si>
    <t>CUENTAS ESPECIALES DIVERSAS</t>
  </si>
  <si>
    <t>INTERESES SOBRE TÍTULOS VALORES</t>
  </si>
  <si>
    <t>INTERESES SOBRE PRÉSTAMOS</t>
  </si>
  <si>
    <t>INTERESES SOBRE OTRAS OBLIGACIONES</t>
  </si>
  <si>
    <t>TRANSFERENCIAS CORRIENTES AL SECTOR PÚBLICO</t>
  </si>
  <si>
    <t>TRANSFERENCIAS CORRIENTES A PERSONAS</t>
  </si>
  <si>
    <t xml:space="preserve">PRESTACIONES </t>
  </si>
  <si>
    <t>TRANSFERENCIAS CORRIENTES A ENTIDADES PRIVADAS SIN FINES DE LUCRO</t>
  </si>
  <si>
    <t>TRANSFERENCIAS CORRIENTES A EMPRESAS PRIVADAS</t>
  </si>
  <si>
    <t>OTRAS TRANSFERENCIAS CORRIENTES AL  SECTOR PRIVADO</t>
  </si>
  <si>
    <t>TRANSFERENCIAS CORRIENTES AL SECTOR EXTERNO</t>
  </si>
  <si>
    <t>CONSTRUCCIONES, ADICIONES Y MEJORAS</t>
  </si>
  <si>
    <t>MAQUINARIA, EQUIPO Y MOBILIARIO</t>
  </si>
  <si>
    <t>BIENES DURADEROS DIVERSOS</t>
  </si>
  <si>
    <t>BIENES PREEXISTENTES</t>
  </si>
  <si>
    <t>TRANSFERENCIAS DE CAPITAL  AL SECTOR PÚBLICO</t>
  </si>
  <si>
    <t>TRANSFERENCIAS DE CAPITAL  A ENTIDADES PRIVADAS SIN FINES DE LUCRO</t>
  </si>
  <si>
    <t>TRANSFERENCIAS DE CAPITAL  A PERSONAS</t>
  </si>
  <si>
    <t>TRANSFERENCIAS DE CAPITAL  A EMPRESAS PRIVADAS</t>
  </si>
  <si>
    <t>TRANSFERENCIAS DE CAPITAL  AL SECTOR EXTERNO</t>
  </si>
  <si>
    <t>PRÉSTAMOS</t>
  </si>
  <si>
    <t>ADQUISICIÓN DE VALORES</t>
  </si>
  <si>
    <t>AMORTIZACIÓN DE TÍTULOS VALORES</t>
  </si>
  <si>
    <t>AMORTIZACIÓN DE PRÉSTAMOS</t>
  </si>
  <si>
    <t>SUMAS SIN ASIGNACIÓN PRESUPUESTARIA</t>
  </si>
  <si>
    <t>3.03.99</t>
  </si>
  <si>
    <t>Intereses sobre otras obligaciones</t>
  </si>
  <si>
    <t>Intereses sobre préstamos del Sector Privado</t>
  </si>
  <si>
    <t>Intereses sobre préstamos del Sector Externo</t>
  </si>
  <si>
    <t>Adquisición de valores del Sector Privado</t>
  </si>
  <si>
    <t>Amortización de títulos valores internos de largo plazo</t>
  </si>
  <si>
    <t>Amortización de títulos valores internos de corto plazo</t>
  </si>
  <si>
    <t>Amortización de títulos valores del sector externo de largo plazo</t>
  </si>
  <si>
    <t>Amortización de títulos valores del sector externo de corto plazo</t>
  </si>
  <si>
    <t>Amortización de préstamos de Sector Externo</t>
  </si>
  <si>
    <t xml:space="preserve">Amortización de préstamos de Instituciones Públicas Financieras </t>
  </si>
  <si>
    <t xml:space="preserve">Adquisición de valores de Instituciones Públicas  Financieras </t>
  </si>
  <si>
    <t>Préstamos a Instituciones Públicas Financieras</t>
  </si>
  <si>
    <t>Transferencias de capital a Instituciones Públicas Financieras</t>
  </si>
  <si>
    <t xml:space="preserve">Transferencias corrientes a Instituciones  Públicas Financieras </t>
  </si>
  <si>
    <t xml:space="preserve">Intereses sobre préstamos de  Instituciones Públicas Financieras   </t>
  </si>
  <si>
    <t xml:space="preserve">INTERESES Y COMISIONES </t>
  </si>
  <si>
    <t>INTERESES Y COMISIONES</t>
  </si>
  <si>
    <t>Intereses sobre préstamos de Instituciones Descentralizadas  no Empresariales</t>
  </si>
  <si>
    <t>BIENES DURADEROS</t>
  </si>
  <si>
    <t>5.01.99</t>
  </si>
  <si>
    <t>7.02.01</t>
  </si>
  <si>
    <t>INTERESES</t>
  </si>
  <si>
    <t>FORMACIÓN DE CAPITAL</t>
  </si>
  <si>
    <t>ADQUISICIÓN DE ACTIVOS</t>
  </si>
  <si>
    <t>CONCESIÓN DE PRÉSTAMOS</t>
  </si>
  <si>
    <t>AMORTIZACIÓN</t>
  </si>
  <si>
    <t xml:space="preserve">Sueldos y salarios </t>
  </si>
  <si>
    <t>Contribuciones sociales</t>
  </si>
  <si>
    <t>Transferencias corrientes al Sector Privado</t>
  </si>
  <si>
    <t xml:space="preserve">Transferencias corrientes al Sector Público </t>
  </si>
  <si>
    <t xml:space="preserve"> Transferencias corrientes al Sector Externo</t>
  </si>
  <si>
    <t>Vías de comunicación</t>
  </si>
  <si>
    <t>Obras urbanísticas</t>
  </si>
  <si>
    <t>Otras obras</t>
  </si>
  <si>
    <t xml:space="preserve">Maquinaria y equipo </t>
  </si>
  <si>
    <t>Activos de valor</t>
  </si>
  <si>
    <t>Transferencias de capital  al Sector Público</t>
  </si>
  <si>
    <t>Transferencias de capital al Sector Privado</t>
  </si>
  <si>
    <t>Transferencias de capital al Sector Externo</t>
  </si>
  <si>
    <t>TABLA DE EQUIVALENCIA</t>
  </si>
  <si>
    <t>Impuestos por transferir</t>
  </si>
  <si>
    <t>CLASIFICADOR POR OBJETO DEL GASTO DEL SECTOR PÚBLICO</t>
  </si>
  <si>
    <t>CLASIFICADOR ECONÓMICO DEL GASTO DEL SECTOR PÚBLICO</t>
  </si>
  <si>
    <t>PRESTACIONES</t>
  </si>
  <si>
    <t>Mantenimiento de edificios, locales y terrenos</t>
  </si>
  <si>
    <t>Otros materiales y productos de uso en la construcción y mantenimiento.</t>
  </si>
  <si>
    <t>Maquinaria, equipo y mobiliario  diverso</t>
  </si>
  <si>
    <t xml:space="preserve">Otras prestaciones </t>
  </si>
  <si>
    <t xml:space="preserve">Pensiones no contributivas </t>
  </si>
  <si>
    <t>Otros útiles, materiales y suministros diversos</t>
  </si>
  <si>
    <t>Otros productos químicos y conexos</t>
  </si>
  <si>
    <t>Servicios de tecnologías de información</t>
  </si>
  <si>
    <t>Servicios en ciencias de la salud</t>
  </si>
  <si>
    <t>Servicios informáticos</t>
  </si>
  <si>
    <t>SE ELIMINO EN EL GASTO</t>
  </si>
  <si>
    <t>8.03</t>
  </si>
  <si>
    <t>AMORTIZACIÓN DE OTRAS OBLIGACIONES</t>
  </si>
  <si>
    <t>Amortización de otras obligaciones</t>
  </si>
  <si>
    <t>8.03.01</t>
  </si>
  <si>
    <t>Equipo de  cómputo</t>
  </si>
  <si>
    <t>Servicios de ingeniería y arquitectura</t>
  </si>
  <si>
    <t>INSTITUTO COSTARRICENSE DE PESCA Y ACUICULTURA</t>
  </si>
  <si>
    <t>Cuenta Presupuestaria</t>
  </si>
  <si>
    <t>Descripción Cuenta</t>
  </si>
  <si>
    <t>PROGRAMA 1</t>
  </si>
  <si>
    <t>PROGRAMA 2</t>
  </si>
  <si>
    <t>TOTAL</t>
  </si>
  <si>
    <t>0-01</t>
  </si>
  <si>
    <t>Remuneraciones Básicas</t>
  </si>
  <si>
    <t>0-01-01-000</t>
  </si>
  <si>
    <t>Sueldos cargos fijos</t>
  </si>
  <si>
    <t>0-01-05-000</t>
  </si>
  <si>
    <t>Suplencias</t>
  </si>
  <si>
    <t>0-02</t>
  </si>
  <si>
    <t>Remuneraciones Eventuales</t>
  </si>
  <si>
    <t>0-02-01-000</t>
  </si>
  <si>
    <t>Tiempo Extraordinario</t>
  </si>
  <si>
    <t>0-02-02-000</t>
  </si>
  <si>
    <t>0-02-05-000</t>
  </si>
  <si>
    <t>0-03</t>
  </si>
  <si>
    <t>Incentivos Salariales</t>
  </si>
  <si>
    <t>0-03-01-000</t>
  </si>
  <si>
    <t xml:space="preserve">Retribución por años servidos </t>
  </si>
  <si>
    <t>0-03-02-000</t>
  </si>
  <si>
    <t>0-03-02-001</t>
  </si>
  <si>
    <t>Prohibición del ejercicio liberal de la profesión</t>
  </si>
  <si>
    <t>0-03-02-002</t>
  </si>
  <si>
    <t>Dedicación exclusiva a profesionales y no profesionales</t>
  </si>
  <si>
    <t>0-03-03-000</t>
  </si>
  <si>
    <t>0-03-04-000</t>
  </si>
  <si>
    <t>0-03-99</t>
  </si>
  <si>
    <t>0-03-99-001</t>
  </si>
  <si>
    <t>Carrera Profesional</t>
  </si>
  <si>
    <t>0-03-99-002</t>
  </si>
  <si>
    <t>Zonaje</t>
  </si>
  <si>
    <t>0-03-99-003</t>
  </si>
  <si>
    <t>Incentivo por Regionalización</t>
  </si>
  <si>
    <t>0-04</t>
  </si>
  <si>
    <t>Contribuciones patronales al desarrollo y seguridad social</t>
  </si>
  <si>
    <t>0-04-01</t>
  </si>
  <si>
    <t>Contribución patronal al seguro de pensiones de C.C.S.S</t>
  </si>
  <si>
    <t>0-04-02</t>
  </si>
  <si>
    <t>Contribución patronal al IMAS</t>
  </si>
  <si>
    <t>0-04-03</t>
  </si>
  <si>
    <t>Contribución patronal al INA</t>
  </si>
  <si>
    <t>0-04-04</t>
  </si>
  <si>
    <t>Contribución Patronal al FODESAF</t>
  </si>
  <si>
    <t>0-04-05</t>
  </si>
  <si>
    <t>Contribución Patronal al Banco Popular</t>
  </si>
  <si>
    <t>0-05</t>
  </si>
  <si>
    <t>Contribuciones patronales a fondos de pensiones y otros fondos de capitalización</t>
  </si>
  <si>
    <t>0-05-01</t>
  </si>
  <si>
    <t>Contribución Patronal al Seguro de Pensiones de la Caja Costarricense del Seguro Social</t>
  </si>
  <si>
    <t>0-05-02</t>
  </si>
  <si>
    <t>Aporte al régimen obligatorio de pensiones complementarias</t>
  </si>
  <si>
    <t>0-05-03</t>
  </si>
  <si>
    <t>Aporte patronal al fondo de capitalización laboral</t>
  </si>
  <si>
    <t>0-05-05</t>
  </si>
  <si>
    <t>Contribución patronal a fondos administrados por entes privados</t>
  </si>
  <si>
    <t>SERVICIOS</t>
  </si>
  <si>
    <t>1-01</t>
  </si>
  <si>
    <t>Alquileres</t>
  </si>
  <si>
    <t>1-01-01-000</t>
  </si>
  <si>
    <t>1-01-02-000</t>
  </si>
  <si>
    <t>1-01-03-000</t>
  </si>
  <si>
    <t>Alquiler de Equipo de Cómputo</t>
  </si>
  <si>
    <t>1-01-04-000</t>
  </si>
  <si>
    <t>Alquiler y derechos para telecomunicacciones</t>
  </si>
  <si>
    <t>1-01-99-000</t>
  </si>
  <si>
    <t>1-02</t>
  </si>
  <si>
    <t>Servicios Básicos</t>
  </si>
  <si>
    <t>1-02-01-000</t>
  </si>
  <si>
    <t>Servicio de agua y alcantarillado</t>
  </si>
  <si>
    <t>1-02-02-000</t>
  </si>
  <si>
    <t>1-02-03-000</t>
  </si>
  <si>
    <t>1-02-04-000</t>
  </si>
  <si>
    <t>1-02-99-000</t>
  </si>
  <si>
    <t>Otros Servicios Básicos</t>
  </si>
  <si>
    <t>1-03</t>
  </si>
  <si>
    <t>Servicios Comerciales y Financieros</t>
  </si>
  <si>
    <t>1-03-01-000</t>
  </si>
  <si>
    <t>Información</t>
  </si>
  <si>
    <t>1-03-02-000</t>
  </si>
  <si>
    <t>Publicidad y Propaganda</t>
  </si>
  <si>
    <t>1-03-03-000</t>
  </si>
  <si>
    <t>1-03-04-000</t>
  </si>
  <si>
    <t>Transporte de Bienes</t>
  </si>
  <si>
    <t>1-03-05-000</t>
  </si>
  <si>
    <t>1-03-06-000</t>
  </si>
  <si>
    <t>Comisiones y Gastos por Serv. Financieros y Comerciales</t>
  </si>
  <si>
    <t>1-03-07-000</t>
  </si>
  <si>
    <t>1-04</t>
  </si>
  <si>
    <t>Servicios de Gestión y Apoyo</t>
  </si>
  <si>
    <t>1-04-02-000</t>
  </si>
  <si>
    <t>Servicios Jurídicos</t>
  </si>
  <si>
    <t>1-04-03-000</t>
  </si>
  <si>
    <t>Servicios de Ingeniería y arquitectura</t>
  </si>
  <si>
    <t>1-04-04-000</t>
  </si>
  <si>
    <t>Servicios en Ciencias Económicas y Sociales</t>
  </si>
  <si>
    <t>1-04-05-000</t>
  </si>
  <si>
    <t>Servicios Informáticos</t>
  </si>
  <si>
    <t>1-04-06-000</t>
  </si>
  <si>
    <t>Servicios generales</t>
  </si>
  <si>
    <t>1-04-06-001</t>
  </si>
  <si>
    <t>Servicios vigilancia y conserjería</t>
  </si>
  <si>
    <t>1-04-06-002</t>
  </si>
  <si>
    <t>Otros servicios generales</t>
  </si>
  <si>
    <t>1-04-99-000</t>
  </si>
  <si>
    <t>Otros Servicios de Gestión y Apoyo</t>
  </si>
  <si>
    <t>1-05</t>
  </si>
  <si>
    <t>Gastos de Viaje y de Transporte</t>
  </si>
  <si>
    <t>1-05-01-000</t>
  </si>
  <si>
    <t>Transporte Dentro del País</t>
  </si>
  <si>
    <t>1-05-02-000</t>
  </si>
  <si>
    <t>Viáticos Dentro del País</t>
  </si>
  <si>
    <t>1-05-03-000</t>
  </si>
  <si>
    <t>Transporte en el Exterior</t>
  </si>
  <si>
    <t>1-05-04-000</t>
  </si>
  <si>
    <t>Viáticos en el Exterior</t>
  </si>
  <si>
    <t>1-06</t>
  </si>
  <si>
    <t>Seguros, Reaseguros y Otras Obligaciones</t>
  </si>
  <si>
    <t>1-06-01-000</t>
  </si>
  <si>
    <t>Seguros</t>
  </si>
  <si>
    <t>1-06-01-001</t>
  </si>
  <si>
    <t>Seguro Riesgos del trabajo</t>
  </si>
  <si>
    <t>1-06-01-002</t>
  </si>
  <si>
    <t>Seguro Equipo de Transporte y Otros</t>
  </si>
  <si>
    <t>1-06-01-003</t>
  </si>
  <si>
    <t>Otros Seguros</t>
  </si>
  <si>
    <t>1-07</t>
  </si>
  <si>
    <t>Capacitación y Protocolo</t>
  </si>
  <si>
    <t>1-07-01-000</t>
  </si>
  <si>
    <t>Actividades de Capacitación</t>
  </si>
  <si>
    <t>1-07-02-000</t>
  </si>
  <si>
    <t>Actividades Protocolarias y Sociales</t>
  </si>
  <si>
    <t>1-07-03-000</t>
  </si>
  <si>
    <t>Gastos de Representación Institucional</t>
  </si>
  <si>
    <t>1-08</t>
  </si>
  <si>
    <t xml:space="preserve">Mantenimiento y Reparación </t>
  </si>
  <si>
    <t>1-08-01-000</t>
  </si>
  <si>
    <t>Manten. De Edificios y Locales</t>
  </si>
  <si>
    <t>1-08-02-000</t>
  </si>
  <si>
    <t xml:space="preserve">Manten. De Vías de Comunicación </t>
  </si>
  <si>
    <t>1-08-03-000</t>
  </si>
  <si>
    <t>Manten. De Instalaciones y Otras Obras</t>
  </si>
  <si>
    <t>1-08-04-000</t>
  </si>
  <si>
    <t>Manten. Y Reparac. Maquinaria y Equipo Producción</t>
  </si>
  <si>
    <t>1-08-05-000</t>
  </si>
  <si>
    <t>Manten. y Reparac.Equipo Transporte</t>
  </si>
  <si>
    <t>1-08-06-000</t>
  </si>
  <si>
    <t>Manten. Y Reparac. Equipo de Comunicación</t>
  </si>
  <si>
    <t>1-08-07-000</t>
  </si>
  <si>
    <t>Manten. y Reparac.  Equipo Y Mob. Oficina</t>
  </si>
  <si>
    <t>1-08-08-000</t>
  </si>
  <si>
    <t>Manten. Y Reparac. Equipo Cómputo y Sist. De Información</t>
  </si>
  <si>
    <t>1-08-99-000</t>
  </si>
  <si>
    <t>Manten. y reparación de otros equipos</t>
  </si>
  <si>
    <t>1-09</t>
  </si>
  <si>
    <t>Impuestos</t>
  </si>
  <si>
    <t>1-09-99-000</t>
  </si>
  <si>
    <t>1-99</t>
  </si>
  <si>
    <t>Servicios Diversos</t>
  </si>
  <si>
    <t>1-99-02-000</t>
  </si>
  <si>
    <t>1-99-05-000</t>
  </si>
  <si>
    <t>1-99-99-000</t>
  </si>
  <si>
    <t>Otros Servicios no Especificados</t>
  </si>
  <si>
    <t>2-01</t>
  </si>
  <si>
    <t>Productos Químicos y Conexos</t>
  </si>
  <si>
    <t>2-01-01-000</t>
  </si>
  <si>
    <t>2-01-02-000</t>
  </si>
  <si>
    <t>2-01-03-000</t>
  </si>
  <si>
    <t>Productos Veterinarios</t>
  </si>
  <si>
    <t>2-01-04-000</t>
  </si>
  <si>
    <t>Tintas, pinturas y diluyentes</t>
  </si>
  <si>
    <t>2-01-99-000</t>
  </si>
  <si>
    <t>Otros Productos Químicos</t>
  </si>
  <si>
    <t>2-02</t>
  </si>
  <si>
    <t>Alimentos y productos agropecuarios</t>
  </si>
  <si>
    <t>2-02-01</t>
  </si>
  <si>
    <t>Productos Pecuarios y Otras Especies</t>
  </si>
  <si>
    <t>2-02-03</t>
  </si>
  <si>
    <t>Alimentos y Bebidas</t>
  </si>
  <si>
    <t>2-02-04</t>
  </si>
  <si>
    <t>Alimento para Animales</t>
  </si>
  <si>
    <t>2-03</t>
  </si>
  <si>
    <t>Materiales y Prod.de uso en la Construcción y Mantenimiento</t>
  </si>
  <si>
    <t>2-03-01</t>
  </si>
  <si>
    <t>2-03-02</t>
  </si>
  <si>
    <t>2-03-03</t>
  </si>
  <si>
    <t>2-03-04</t>
  </si>
  <si>
    <t>2-03-05</t>
  </si>
  <si>
    <t>Materiales y Productos de Vidrio</t>
  </si>
  <si>
    <t>2-03-06</t>
  </si>
  <si>
    <t>Materiales y Productos de PLástico</t>
  </si>
  <si>
    <t>2-03-99</t>
  </si>
  <si>
    <t>Otros materiales y productos de uso en la construcción</t>
  </si>
  <si>
    <t>2-04</t>
  </si>
  <si>
    <t>Herramientas, repuestos y Accesorios</t>
  </si>
  <si>
    <t>2-04-01</t>
  </si>
  <si>
    <t>Instr. herramientas y otros</t>
  </si>
  <si>
    <t>2-04-02-000</t>
  </si>
  <si>
    <t>2-04-02-001</t>
  </si>
  <si>
    <t>Repuestos Equipo de Transporte</t>
  </si>
  <si>
    <t>2-04-02-002</t>
  </si>
  <si>
    <t>Repuestos Equipo de Oficina</t>
  </si>
  <si>
    <t>2-04-02-003</t>
  </si>
  <si>
    <t>Repuestos Equipo de Cómputo</t>
  </si>
  <si>
    <t>2-04-02-004</t>
  </si>
  <si>
    <t>Repuestos equipo de navegación</t>
  </si>
  <si>
    <t>2-04-02-005</t>
  </si>
  <si>
    <t>Repuestos equipo de laboratorio</t>
  </si>
  <si>
    <t>2-04-02-006</t>
  </si>
  <si>
    <t>Otros repuestos y accesorios</t>
  </si>
  <si>
    <t>2-05</t>
  </si>
  <si>
    <t>Bienes para la producción y comercialización</t>
  </si>
  <si>
    <t>2-05-99-000</t>
  </si>
  <si>
    <t>Otros Bienes para la Prod y Comercialización</t>
  </si>
  <si>
    <t>2-99</t>
  </si>
  <si>
    <t>Utiles, materiales y suministros diversos</t>
  </si>
  <si>
    <t>2-99-01-000</t>
  </si>
  <si>
    <t>Utiles y materiales de oficina y cómputo</t>
  </si>
  <si>
    <t>2-99-02-000</t>
  </si>
  <si>
    <t>Utiles y mat. Médicos hosp y de investigación</t>
  </si>
  <si>
    <t>2-99-03-000</t>
  </si>
  <si>
    <t>Productos de papel, cartón e Impresos</t>
  </si>
  <si>
    <t>2-99-04-000</t>
  </si>
  <si>
    <t>2-99-05-000</t>
  </si>
  <si>
    <t>Utiles y materiales de limpieza</t>
  </si>
  <si>
    <t>2-99-06-000</t>
  </si>
  <si>
    <t>Utiles y materiales de resguardo y seguridad</t>
  </si>
  <si>
    <t>2-99-07-000</t>
  </si>
  <si>
    <t>Utiles y materiales de Cocina y Comedor</t>
  </si>
  <si>
    <t>2-99-99-000</t>
  </si>
  <si>
    <t>Otros útiles, materiales y suministros</t>
  </si>
  <si>
    <t>3</t>
  </si>
  <si>
    <t>3-04</t>
  </si>
  <si>
    <t>3-04-05</t>
  </si>
  <si>
    <t>5</t>
  </si>
  <si>
    <t>5-01</t>
  </si>
  <si>
    <t>Maquinaria, Equipo y Mobiliario</t>
  </si>
  <si>
    <t>5-01-01-000</t>
  </si>
  <si>
    <t>5-01-02-000</t>
  </si>
  <si>
    <t>5-01-03-000</t>
  </si>
  <si>
    <t>5-01-04-000</t>
  </si>
  <si>
    <t>5-01-05-000</t>
  </si>
  <si>
    <t>Equipo y programas de cómputo</t>
  </si>
  <si>
    <t>5-01-06-000</t>
  </si>
  <si>
    <t>5-01-07-000</t>
  </si>
  <si>
    <t>5-01-99-000</t>
  </si>
  <si>
    <t>Maquinaria y equipo diverso</t>
  </si>
  <si>
    <t>5-02</t>
  </si>
  <si>
    <t>Construcciones, adiciones y mejoras</t>
  </si>
  <si>
    <t>5-02-01-000</t>
  </si>
  <si>
    <t>5-02-04-000</t>
  </si>
  <si>
    <t>5-02-07-000</t>
  </si>
  <si>
    <t>5-02-99-000</t>
  </si>
  <si>
    <t>Otras construcciones, adiciones y mejoras</t>
  </si>
  <si>
    <t>5-99</t>
  </si>
  <si>
    <t>Bienes Duraderos diversos</t>
  </si>
  <si>
    <t>5-99-02-000</t>
  </si>
  <si>
    <t>5-99-03-000</t>
  </si>
  <si>
    <t>6</t>
  </si>
  <si>
    <t xml:space="preserve">TRANSFERENCIAS CORRIENTES </t>
  </si>
  <si>
    <t>6-01</t>
  </si>
  <si>
    <t>Transfer. Corriente Sector Público</t>
  </si>
  <si>
    <t>6-01-01-000</t>
  </si>
  <si>
    <t>6-01-02-000</t>
  </si>
  <si>
    <t>Transferencias Corrientes a Organos Desconcentrados</t>
  </si>
  <si>
    <t>6-01-02-001</t>
  </si>
  <si>
    <t>TCODesconc-Servicio Nacional de Guardacostas</t>
  </si>
  <si>
    <t>6-01-02-002</t>
  </si>
  <si>
    <t>TCODesconc-INTA Ley 8149</t>
  </si>
  <si>
    <t>6-01-02-003</t>
  </si>
  <si>
    <t>TCODesconc-Comisión Nacional de Emergencias</t>
  </si>
  <si>
    <t>6-01-03-000</t>
  </si>
  <si>
    <t>Transferencias Corrientes a Instituc. Descentralizadas no Empresariales</t>
  </si>
  <si>
    <t>6-02</t>
  </si>
  <si>
    <t>Transfer. Corrientes a personas</t>
  </si>
  <si>
    <t>6-02-99-000</t>
  </si>
  <si>
    <t>6-03</t>
  </si>
  <si>
    <t>Prestaciones</t>
  </si>
  <si>
    <t>6-03-01-000</t>
  </si>
  <si>
    <t>Prestaciones Legales</t>
  </si>
  <si>
    <t>6-03-99-000</t>
  </si>
  <si>
    <t>Otras prestaciones</t>
  </si>
  <si>
    <t>6-06</t>
  </si>
  <si>
    <t>Otras transfer. Corrientes a Sector Privado</t>
  </si>
  <si>
    <t>6-06-01</t>
  </si>
  <si>
    <t>6-06-02-001</t>
  </si>
  <si>
    <t>6-07</t>
  </si>
  <si>
    <t>Transfer. Corrientes a Sector Externo</t>
  </si>
  <si>
    <t>6-07-01-000</t>
  </si>
  <si>
    <t>Transferencias Corrientes a Organismos Internacionales</t>
  </si>
  <si>
    <t xml:space="preserve">Contribución Patronal al Seguro de Pensiones de la Caja Costarricense de Seguro Social  </t>
  </si>
  <si>
    <t>Alquiler  de equipo y derechos para telecomunicaciones</t>
  </si>
  <si>
    <t xml:space="preserve">Impuestos sobre la propiedad de  bienes inmuebles          </t>
  </si>
  <si>
    <t>Transferencias de capital  a Organismos Internacionales</t>
  </si>
  <si>
    <t>PROGRAMA 1 Dirección Superior y Administrativa</t>
  </si>
  <si>
    <t>PROGRAMA 2 Dirección Servicio al Sector Pesquero y Acuícola</t>
  </si>
  <si>
    <t>RESUMEN GENERAL</t>
  </si>
  <si>
    <t>Impuestos sobre bienes inmuebles</t>
  </si>
  <si>
    <t>Sumas sin Asignación Presupuestaria</t>
  </si>
  <si>
    <t>Sumas específicas sin asignación presupuestaria</t>
  </si>
  <si>
    <t>9-01</t>
  </si>
  <si>
    <t>9</t>
  </si>
  <si>
    <t>Diferencia=&gt;&gt;&gt;&gt;&gt;&gt;&gt;&gt;&gt;&gt;&gt;&gt;</t>
  </si>
  <si>
    <t>Servicios Generales</t>
  </si>
  <si>
    <t>Manten. y Reparac. Equipo de Comunicación</t>
  </si>
  <si>
    <t>Manten. y Reparac. Equipo Cómputo y Sist. De Información</t>
  </si>
  <si>
    <t>Materiales y Productos de Plástico</t>
  </si>
  <si>
    <t>Repuestos</t>
  </si>
  <si>
    <t>9-01-01</t>
  </si>
  <si>
    <t>9-01-02</t>
  </si>
  <si>
    <t>CUADRO N° 1</t>
  </si>
  <si>
    <t>MONTO TOTAL</t>
  </si>
  <si>
    <t>%</t>
  </si>
  <si>
    <t>0</t>
  </si>
  <si>
    <t>00</t>
  </si>
  <si>
    <t>000</t>
  </si>
  <si>
    <t>INGRESOS CORRIENTES</t>
  </si>
  <si>
    <t>INGRESOS NO TRIBUTARIOS</t>
  </si>
  <si>
    <t>VENTAS DE BIENES Y SERVICIOS</t>
  </si>
  <si>
    <t>VENTAS DE BIENES</t>
  </si>
  <si>
    <t>05</t>
  </si>
  <si>
    <t>Venta de agua</t>
  </si>
  <si>
    <t>01</t>
  </si>
  <si>
    <t>Venta de agua Terminal Pesquera</t>
  </si>
  <si>
    <t>09</t>
  </si>
  <si>
    <t>Venta de otros bienes</t>
  </si>
  <si>
    <t>Venta de Productos Acuicolas</t>
  </si>
  <si>
    <t>VENTA DE SERVICIOS</t>
  </si>
  <si>
    <t>SERVICIOS DE TRANSPORTE</t>
  </si>
  <si>
    <t>03</t>
  </si>
  <si>
    <t>Servicios de transporte portuario</t>
  </si>
  <si>
    <t>001</t>
  </si>
  <si>
    <t>Muellaje y Estadía serv transp portuario B/E Carmen</t>
  </si>
  <si>
    <t>002</t>
  </si>
  <si>
    <t>Movilización carga Term Pesq B/E.Carmen</t>
  </si>
  <si>
    <t>04</t>
  </si>
  <si>
    <t>ALQUILERES</t>
  </si>
  <si>
    <t>Alquiler de edificios e instalaciones</t>
  </si>
  <si>
    <t>DERECHOS ADMINISTRATIVOS</t>
  </si>
  <si>
    <t>DERECHOS ADMINISTRATIVOS A LOS SERVICIOS DE TRANSPORTE</t>
  </si>
  <si>
    <t>Derechos administrativos a los servicios de transporte portuario.</t>
  </si>
  <si>
    <t>Canon por registro CIAT Decreto No. 35827 MAG</t>
  </si>
  <si>
    <t>02</t>
  </si>
  <si>
    <t>DERECHOS ADMINISTRATIVOS A OTROS SERVICIOS PUBLICOS</t>
  </si>
  <si>
    <t>Derechos administrativos- actividades comerciales</t>
  </si>
  <si>
    <t>Licencias de caza y pesca</t>
  </si>
  <si>
    <t>Autorización de combustible</t>
  </si>
  <si>
    <t>003</t>
  </si>
  <si>
    <t>Autorizaciones varias</t>
  </si>
  <si>
    <t>004</t>
  </si>
  <si>
    <t>Carné de pesca comercial</t>
  </si>
  <si>
    <t>005</t>
  </si>
  <si>
    <t>Carné de pesca deportiva</t>
  </si>
  <si>
    <t>006</t>
  </si>
  <si>
    <t>Inspecciones Extranjeras</t>
  </si>
  <si>
    <t>008</t>
  </si>
  <si>
    <t>Inspecciones Nacionales</t>
  </si>
  <si>
    <t>009</t>
  </si>
  <si>
    <t xml:space="preserve">Otros ingresos </t>
  </si>
  <si>
    <t>010</t>
  </si>
  <si>
    <t xml:space="preserve">Cuota de capacidad Decreto 373386-MAG 85% </t>
  </si>
  <si>
    <t>011</t>
  </si>
  <si>
    <t xml:space="preserve">Cuota de capacidad Decreto 373386-MAG 15% </t>
  </si>
  <si>
    <t>012</t>
  </si>
  <si>
    <t>Deuda por arreglo de pago acuícola</t>
  </si>
  <si>
    <t>Derechos administrativos a otros servicios públicos</t>
  </si>
  <si>
    <t>Derechos de pesca de atun 20%  INCOPESCA Ley 8436</t>
  </si>
  <si>
    <t>Derechos de pesca de atun 80% Otras Instituciones Ley 8436</t>
  </si>
  <si>
    <t>Derechos UCR pesca atún 25% art.51.L.8436</t>
  </si>
  <si>
    <t>Derechos UNA pesca atún 25% art.51.L.8437</t>
  </si>
  <si>
    <t>4</t>
  </si>
  <si>
    <t>Derechos S. Guardacostas 10% art.51.L.8438</t>
  </si>
  <si>
    <t>Derechos CU. Limón 5% art51.L.8436</t>
  </si>
  <si>
    <t>007</t>
  </si>
  <si>
    <t>Derechos UTN (Guanacaste) 5% art51.L.8437</t>
  </si>
  <si>
    <t>Derechos UCR Gte pesca atún 5% art.51.L.8436</t>
  </si>
  <si>
    <t>Derechos UCR pesca Limón atún 5% art.51.L.8436</t>
  </si>
  <si>
    <t>INGRESOS DE LA PROPIEDAD</t>
  </si>
  <si>
    <t>RENTA DE ACTIVOS FINANCIEROS</t>
  </si>
  <si>
    <t>INTERESES Y COMISIONES SOBRE PRESTAMOS</t>
  </si>
  <si>
    <t>Intereses y Comisiones Sobre Préstamos a Gobierno Central</t>
  </si>
  <si>
    <t>OTRA RENTA DE ACTIVOS FINANCIEROS</t>
  </si>
  <si>
    <t>Intereses sobre cuentas corrientes y otros depósitos en bancos públicos</t>
  </si>
  <si>
    <t>Diferencial cambiario</t>
  </si>
  <si>
    <t>MULTAS, SANCIONES, REMATES Y COMISOS</t>
  </si>
  <si>
    <t xml:space="preserve">MULTAS Y SANCIONES </t>
  </si>
  <si>
    <t>Multas por atraso en pago de bienes y servicios</t>
  </si>
  <si>
    <t>Otras Multas</t>
  </si>
  <si>
    <t>Multas Ley 8436. Art. 154 inciso a) INCOPESCA 50%</t>
  </si>
  <si>
    <t>Multas Ley 8436. Art. 154 inciso a) Serv. Nac. Guardacostas 50%</t>
  </si>
  <si>
    <t>REMATES Y COMISOS</t>
  </si>
  <si>
    <t>Remates y Comisos</t>
  </si>
  <si>
    <t>Comisos Ley 8436. Artículo 154. Inc b) INCOPESCA 30%</t>
  </si>
  <si>
    <t>Comisos Ley 8436. Artículo154. Inc b) Ser. Nac. Guardacostas 70%</t>
  </si>
  <si>
    <t>OTROS INGRESOS NO TRIBUTARIOS</t>
  </si>
  <si>
    <t>Reintegros y devoluciones</t>
  </si>
  <si>
    <t>Ingresos Varios no Especificados</t>
  </si>
  <si>
    <t>TRANSFERENCIAS CORRIENTES AL SECTOR PUBLICO</t>
  </si>
  <si>
    <t>Transferencias corrientes del Gobierno Central</t>
  </si>
  <si>
    <t>FINANCIAMIENTO</t>
  </si>
  <si>
    <t>RECURSOS DE VIGENCIAS ANTERIORES</t>
  </si>
  <si>
    <t>Superávit Libre Vigencias Anteriores</t>
  </si>
  <si>
    <t xml:space="preserve">Superávit libre 2020 INCOPESCA </t>
  </si>
  <si>
    <t>Aporte INTA Superávit 40% Ley 8159</t>
  </si>
  <si>
    <t>Aporte Comisión Nacional de Emergencia Ley. No. 8488, art.46.</t>
  </si>
  <si>
    <t>Superávit Específico Vigencias Anteriores</t>
  </si>
  <si>
    <t>Superávit Específico Art 52, Ley No. 8436</t>
  </si>
  <si>
    <t>Superávit Especifico Otras Leyes</t>
  </si>
  <si>
    <t>Superávit Específico 2018  Decreto Ejec. N°37386-MAG,  15% Art-13-  Fondo de recursos concursables.</t>
  </si>
  <si>
    <t>Superávit Específico OROPs Decreto No. 35827 MAG</t>
  </si>
  <si>
    <t>Superávit Específico 2018 Decreto Ejec. N°37386-MAG,  85% Art-13-  Fondo de recursos concursables.</t>
  </si>
  <si>
    <t>TOTAL DE INGRESOS</t>
  </si>
  <si>
    <t>POR OBJETO DEL GASTO</t>
  </si>
  <si>
    <t>PRESUPUESTO ORDINARIO AJUSTADO DE EGRESOS 2022</t>
  </si>
  <si>
    <t>PRESUPUESTO ORDINARIO AJUSTADO DE INGRESOS 2022</t>
  </si>
  <si>
    <t>DETALLE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</si>
</sst>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#,##0.0"/>
    <numFmt numFmtId="167" formatCode="#,##0.00000"/>
    <numFmt numFmtId="168" formatCode="#,##0.000000"/>
    <numFmt numFmtId="169" formatCode="#,##0.0000"/>
    <numFmt numFmtId="170" formatCode="#,##0.0000000"/>
    <numFmt numFmtId="171" formatCode="#,##0.00000000"/>
    <numFmt numFmtId="172" formatCode="_-* #,##0.00\ _P_t_s_-;\-* #,##0.00\ _P_t_s_-;_-* &quot;-&quot;??\ _P_t_s_-;_-@_-"/>
    <numFmt numFmtId="173" formatCode="_-* #,##0.00_-;\-* #,##0.00_-;_-* &quot;-&quot;_-;_-@_-"/>
  </numFmts>
  <fonts count="28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color indexed="8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FF0000"/>
      <name val="Arial Narrow"/>
      <family val="2"/>
    </font>
    <font>
      <b/>
      <sz val="11"/>
      <color rgb="FF000000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>
      <alignment horizontal="center"/>
    </xf>
    <xf numFmtId="0" fontId="3" fillId="0" borderId="0">
      <alignment horizontal="center"/>
    </xf>
    <xf numFmtId="0" fontId="3" fillId="0" borderId="0"/>
    <xf numFmtId="0" fontId="3" fillId="0" borderId="0">
      <alignment horizontal="center"/>
    </xf>
    <xf numFmtId="0" fontId="3" fillId="0" borderId="0"/>
    <xf numFmtId="0" fontId="16" fillId="0" borderId="0"/>
    <xf numFmtId="0" fontId="17" fillId="0" borderId="0"/>
    <xf numFmtId="0" fontId="3" fillId="0" borderId="0"/>
    <xf numFmtId="0" fontId="3" fillId="0" borderId="0">
      <alignment horizontal="center"/>
    </xf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18" fillId="3" borderId="0" xfId="0" applyFont="1" applyFill="1"/>
    <xf numFmtId="0" fontId="18" fillId="0" borderId="0" xfId="0" applyFont="1"/>
    <xf numFmtId="0" fontId="18" fillId="0" borderId="0" xfId="0" applyFont="1" applyBorder="1"/>
    <xf numFmtId="0" fontId="19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0" xfId="0" applyFont="1" applyFill="1"/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/>
    <xf numFmtId="166" fontId="19" fillId="0" borderId="0" xfId="0" applyNumberFormat="1" applyFont="1" applyFill="1" applyBorder="1"/>
    <xf numFmtId="0" fontId="19" fillId="0" borderId="0" xfId="0" applyFont="1" applyFill="1"/>
    <xf numFmtId="0" fontId="18" fillId="0" borderId="0" xfId="0" applyFont="1" applyFill="1" applyBorder="1"/>
    <xf numFmtId="0" fontId="19" fillId="0" borderId="0" xfId="0" applyFont="1" applyBorder="1" applyAlignment="1">
      <alignment horizontal="right"/>
    </xf>
    <xf numFmtId="0" fontId="19" fillId="0" borderId="0" xfId="0" applyFont="1" applyBorder="1"/>
    <xf numFmtId="166" fontId="18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18" fillId="0" borderId="0" xfId="0" applyFont="1" applyBorder="1" applyAlignment="1">
      <alignment horizontal="right"/>
    </xf>
    <xf numFmtId="166" fontId="19" fillId="0" borderId="0" xfId="0" applyNumberFormat="1" applyFont="1" applyBorder="1" applyAlignment="1">
      <alignment horizontal="right"/>
    </xf>
    <xf numFmtId="0" fontId="20" fillId="0" borderId="0" xfId="0" applyFont="1" applyBorder="1"/>
    <xf numFmtId="168" fontId="18" fillId="0" borderId="0" xfId="0" applyNumberFormat="1" applyFont="1"/>
    <xf numFmtId="0" fontId="18" fillId="0" borderId="0" xfId="0" applyFont="1" applyFill="1" applyBorder="1" applyAlignment="1">
      <alignment horizontal="right"/>
    </xf>
    <xf numFmtId="4" fontId="18" fillId="0" borderId="0" xfId="0" applyNumberFormat="1" applyFont="1"/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166" fontId="18" fillId="0" borderId="0" xfId="0" applyNumberFormat="1" applyFont="1"/>
    <xf numFmtId="0" fontId="18" fillId="0" borderId="1" xfId="0" applyFont="1" applyFill="1" applyBorder="1" applyAlignment="1">
      <alignment horizontal="right"/>
    </xf>
    <xf numFmtId="166" fontId="18" fillId="0" borderId="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0" fontId="18" fillId="3" borderId="0" xfId="0" applyFont="1" applyFill="1" applyBorder="1"/>
    <xf numFmtId="0" fontId="19" fillId="0" borderId="0" xfId="0" applyFont="1"/>
    <xf numFmtId="166" fontId="18" fillId="0" borderId="0" xfId="0" applyNumberFormat="1" applyFont="1" applyFill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Fill="1" applyAlignment="1">
      <alignment horizontal="right"/>
    </xf>
    <xf numFmtId="0" fontId="18" fillId="0" borderId="1" xfId="0" applyFont="1" applyFill="1" applyBorder="1"/>
    <xf numFmtId="166" fontId="18" fillId="0" borderId="1" xfId="0" applyNumberFormat="1" applyFont="1" applyFill="1" applyBorder="1"/>
    <xf numFmtId="4" fontId="18" fillId="0" borderId="0" xfId="0" applyNumberFormat="1" applyFont="1" applyFill="1"/>
    <xf numFmtId="43" fontId="21" fillId="0" borderId="0" xfId="2" applyNumberFormat="1" applyFont="1" applyFill="1"/>
    <xf numFmtId="4" fontId="19" fillId="0" borderId="0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9" fontId="18" fillId="0" borderId="0" xfId="0" applyNumberFormat="1" applyFont="1"/>
    <xf numFmtId="49" fontId="18" fillId="0" borderId="0" xfId="0" applyNumberFormat="1" applyFont="1"/>
    <xf numFmtId="0" fontId="18" fillId="0" borderId="0" xfId="0" applyFont="1" applyBorder="1" applyAlignment="1">
      <alignment horizontal="justify" vertical="center"/>
    </xf>
    <xf numFmtId="4" fontId="19" fillId="3" borderId="0" xfId="0" applyNumberFormat="1" applyFont="1" applyFill="1"/>
    <xf numFmtId="0" fontId="18" fillId="0" borderId="0" xfId="0" applyFont="1" applyFill="1" applyBorder="1" applyAlignment="1">
      <alignment horizontal="justify" vertical="center"/>
    </xf>
    <xf numFmtId="0" fontId="19" fillId="0" borderId="1" xfId="0" applyFont="1" applyBorder="1" applyAlignment="1">
      <alignment horizontal="justify" vertical="center"/>
    </xf>
    <xf numFmtId="0" fontId="19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170" fontId="18" fillId="0" borderId="0" xfId="0" applyNumberFormat="1" applyFont="1" applyFill="1"/>
    <xf numFmtId="0" fontId="18" fillId="0" borderId="1" xfId="0" applyFont="1" applyFill="1" applyBorder="1" applyAlignment="1">
      <alignment horizontal="justify" vertical="center"/>
    </xf>
    <xf numFmtId="0" fontId="18" fillId="0" borderId="0" xfId="0" applyFont="1" applyFill="1" applyAlignment="1">
      <alignment horizontal="justify" vertical="center"/>
    </xf>
    <xf numFmtId="49" fontId="19" fillId="0" borderId="0" xfId="0" applyNumberFormat="1" applyFont="1" applyFill="1" applyBorder="1"/>
    <xf numFmtId="49" fontId="18" fillId="0" borderId="0" xfId="0" applyNumberFormat="1" applyFont="1" applyFill="1"/>
    <xf numFmtId="0" fontId="18" fillId="0" borderId="0" xfId="0" applyFont="1" applyFill="1" applyBorder="1" applyAlignment="1">
      <alignment horizontal="center"/>
    </xf>
    <xf numFmtId="4" fontId="19" fillId="0" borderId="0" xfId="0" applyNumberFormat="1" applyFont="1" applyFill="1"/>
    <xf numFmtId="166" fontId="19" fillId="0" borderId="1" xfId="0" applyNumberFormat="1" applyFont="1" applyBorder="1" applyAlignment="1">
      <alignment horizontal="right"/>
    </xf>
    <xf numFmtId="171" fontId="18" fillId="0" borderId="0" xfId="0" applyNumberFormat="1" applyFont="1" applyFill="1"/>
    <xf numFmtId="0" fontId="19" fillId="4" borderId="0" xfId="0" applyFont="1" applyFill="1" applyBorder="1" applyAlignment="1">
      <alignment horizontal="right"/>
    </xf>
    <xf numFmtId="4" fontId="18" fillId="0" borderId="0" xfId="0" applyNumberFormat="1" applyFont="1" applyFill="1" applyBorder="1"/>
    <xf numFmtId="4" fontId="18" fillId="0" borderId="0" xfId="0" applyNumberFormat="1" applyFont="1" applyFill="1" applyAlignment="1">
      <alignment horizontal="justify" vertical="center"/>
    </xf>
    <xf numFmtId="0" fontId="18" fillId="5" borderId="0" xfId="0" applyFont="1" applyFill="1" applyBorder="1"/>
    <xf numFmtId="0" fontId="18" fillId="5" borderId="0" xfId="0" applyFont="1" applyFill="1"/>
    <xf numFmtId="0" fontId="19" fillId="5" borderId="0" xfId="0" applyFont="1" applyFill="1" applyBorder="1" applyAlignment="1">
      <alignment horizontal="right"/>
    </xf>
    <xf numFmtId="166" fontId="18" fillId="5" borderId="0" xfId="0" applyNumberFormat="1" applyFont="1" applyFill="1" applyBorder="1" applyAlignment="1">
      <alignment horizontal="right"/>
    </xf>
    <xf numFmtId="0" fontId="20" fillId="5" borderId="0" xfId="0" applyFont="1" applyFill="1" applyBorder="1" applyAlignment="1">
      <alignment horizontal="justify" vertical="center"/>
    </xf>
    <xf numFmtId="0" fontId="18" fillId="5" borderId="0" xfId="0" applyFont="1" applyFill="1" applyBorder="1" applyAlignment="1">
      <alignment horizontal="right"/>
    </xf>
    <xf numFmtId="0" fontId="18" fillId="5" borderId="0" xfId="0" applyFont="1" applyFill="1" applyBorder="1" applyAlignment="1">
      <alignment horizontal="justify" vertical="center"/>
    </xf>
    <xf numFmtId="4" fontId="18" fillId="0" borderId="0" xfId="0" applyNumberFormat="1" applyFont="1" applyAlignment="1">
      <alignment horizontal="justify" vertical="center"/>
    </xf>
    <xf numFmtId="10" fontId="18" fillId="0" borderId="0" xfId="0" applyNumberFormat="1" applyFont="1"/>
    <xf numFmtId="4" fontId="18" fillId="0" borderId="0" xfId="0" applyNumberFormat="1" applyFont="1" applyBorder="1" applyAlignment="1">
      <alignment horizontal="justify" vertical="center"/>
    </xf>
    <xf numFmtId="4" fontId="5" fillId="6" borderId="2" xfId="0" applyNumberFormat="1" applyFont="1" applyFill="1" applyBorder="1" applyAlignment="1">
      <alignment vertical="top"/>
    </xf>
    <xf numFmtId="4" fontId="6" fillId="0" borderId="2" xfId="0" applyNumberFormat="1" applyFont="1" applyFill="1" applyBorder="1"/>
    <xf numFmtId="4" fontId="6" fillId="0" borderId="2" xfId="0" applyNumberFormat="1" applyFont="1" applyFill="1" applyBorder="1" applyAlignment="1">
      <alignment vertical="top"/>
    </xf>
    <xf numFmtId="49" fontId="6" fillId="0" borderId="2" xfId="0" applyNumberFormat="1" applyFont="1" applyBorder="1" applyAlignment="1">
      <alignment horizontal="left" vertical="top"/>
    </xf>
    <xf numFmtId="4" fontId="5" fillId="0" borderId="2" xfId="0" applyNumberFormat="1" applyFont="1" applyFill="1" applyBorder="1" applyAlignment="1">
      <alignment vertical="top"/>
    </xf>
    <xf numFmtId="4" fontId="6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6" fillId="0" borderId="2" xfId="0" applyNumberFormat="1" applyFont="1" applyBorder="1"/>
    <xf numFmtId="49" fontId="5" fillId="0" borderId="2" xfId="0" applyNumberFormat="1" applyFont="1" applyBorder="1" applyAlignment="1">
      <alignment horizontal="left" vertical="top"/>
    </xf>
    <xf numFmtId="4" fontId="5" fillId="0" borderId="2" xfId="0" applyNumberFormat="1" applyFont="1" applyBorder="1"/>
    <xf numFmtId="4" fontId="22" fillId="0" borderId="2" xfId="0" applyNumberFormat="1" applyFont="1" applyFill="1" applyBorder="1" applyAlignment="1">
      <alignment vertical="top"/>
    </xf>
    <xf numFmtId="49" fontId="5" fillId="7" borderId="2" xfId="0" applyNumberFormat="1" applyFont="1" applyFill="1" applyBorder="1" applyAlignment="1">
      <alignment horizontal="left" vertical="top" wrapText="1"/>
    </xf>
    <xf numFmtId="4" fontId="5" fillId="7" borderId="2" xfId="0" applyNumberFormat="1" applyFont="1" applyFill="1" applyBorder="1" applyAlignment="1">
      <alignment wrapText="1"/>
    </xf>
    <xf numFmtId="0" fontId="5" fillId="0" borderId="2" xfId="0" applyFont="1" applyBorder="1"/>
    <xf numFmtId="4" fontId="23" fillId="0" borderId="2" xfId="0" applyNumberFormat="1" applyFont="1" applyBorder="1"/>
    <xf numFmtId="4" fontId="24" fillId="0" borderId="2" xfId="0" applyNumberFormat="1" applyFont="1" applyBorder="1"/>
    <xf numFmtId="4" fontId="25" fillId="0" borderId="2" xfId="0" applyNumberFormat="1" applyFont="1" applyBorder="1"/>
    <xf numFmtId="4" fontId="25" fillId="0" borderId="2" xfId="0" applyNumberFormat="1" applyFont="1" applyBorder="1" applyAlignment="1">
      <alignment wrapText="1"/>
    </xf>
    <xf numFmtId="4" fontId="23" fillId="0" borderId="2" xfId="24" applyNumberFormat="1" applyFont="1" applyFill="1" applyBorder="1" applyAlignment="1"/>
    <xf numFmtId="4" fontId="6" fillId="7" borderId="2" xfId="0" applyNumberFormat="1" applyFont="1" applyFill="1" applyBorder="1"/>
    <xf numFmtId="4" fontId="5" fillId="7" borderId="2" xfId="0" applyNumberFormat="1" applyFont="1" applyFill="1" applyBorder="1"/>
    <xf numFmtId="4" fontId="6" fillId="7" borderId="2" xfId="0" applyNumberFormat="1" applyFont="1" applyFill="1" applyBorder="1" applyAlignment="1">
      <alignment horizontal="justify" wrapText="1"/>
    </xf>
    <xf numFmtId="4" fontId="5" fillId="0" borderId="2" xfId="0" applyNumberFormat="1" applyFont="1" applyFill="1" applyBorder="1"/>
    <xf numFmtId="49" fontId="6" fillId="8" borderId="2" xfId="0" applyNumberFormat="1" applyFont="1" applyFill="1" applyBorder="1" applyAlignment="1">
      <alignment horizontal="left" vertical="top"/>
    </xf>
    <xf numFmtId="4" fontId="6" fillId="8" borderId="2" xfId="0" applyNumberFormat="1" applyFont="1" applyFill="1" applyBorder="1"/>
    <xf numFmtId="4" fontId="6" fillId="8" borderId="2" xfId="0" applyNumberFormat="1" applyFont="1" applyFill="1" applyBorder="1" applyAlignment="1">
      <alignment vertical="top"/>
    </xf>
    <xf numFmtId="4" fontId="5" fillId="8" borderId="2" xfId="0" applyNumberFormat="1" applyFont="1" applyFill="1" applyBorder="1" applyAlignment="1">
      <alignment vertical="top"/>
    </xf>
    <xf numFmtId="49" fontId="5" fillId="0" borderId="2" xfId="0" applyNumberFormat="1" applyFont="1" applyFill="1" applyBorder="1" applyAlignment="1">
      <alignment horizontal="left" vertical="top"/>
    </xf>
    <xf numFmtId="4" fontId="18" fillId="0" borderId="0" xfId="0" applyNumberFormat="1" applyFont="1" applyFill="1" applyBorder="1" applyAlignment="1">
      <alignment horizontal="right"/>
    </xf>
    <xf numFmtId="49" fontId="18" fillId="0" borderId="0" xfId="0" applyNumberFormat="1" applyFont="1" applyBorder="1"/>
    <xf numFmtId="166" fontId="18" fillId="3" borderId="0" xfId="0" applyNumberFormat="1" applyFont="1" applyFill="1" applyBorder="1" applyAlignment="1">
      <alignment horizontal="right"/>
    </xf>
    <xf numFmtId="4" fontId="18" fillId="5" borderId="0" xfId="0" applyNumberFormat="1" applyFont="1" applyFill="1" applyBorder="1" applyAlignment="1">
      <alignment horizontal="right"/>
    </xf>
    <xf numFmtId="0" fontId="12" fillId="0" borderId="0" xfId="0" applyFont="1"/>
    <xf numFmtId="0" fontId="13" fillId="2" borderId="0" xfId="17" applyFont="1" applyFill="1">
      <alignment horizontal="center"/>
    </xf>
    <xf numFmtId="0" fontId="12" fillId="0" borderId="0" xfId="0" applyFont="1" applyAlignment="1">
      <alignment vertical="center"/>
    </xf>
    <xf numFmtId="164" fontId="11" fillId="9" borderId="2" xfId="17" applyNumberFormat="1" applyFont="1" applyFill="1" applyBorder="1" applyAlignment="1">
      <alignment horizontal="center" vertical="center"/>
    </xf>
    <xf numFmtId="0" fontId="13" fillId="9" borderId="2" xfId="17" applyFont="1" applyFill="1" applyBorder="1" applyAlignment="1">
      <alignment vertical="center" wrapText="1"/>
    </xf>
    <xf numFmtId="164" fontId="13" fillId="9" borderId="2" xfId="8" applyNumberFormat="1" applyFont="1" applyFill="1" applyBorder="1" applyAlignment="1">
      <alignment vertical="center" wrapText="1"/>
    </xf>
    <xf numFmtId="10" fontId="13" fillId="9" borderId="3" xfId="25" applyNumberFormat="1" applyFont="1" applyFill="1" applyBorder="1" applyAlignment="1">
      <alignment vertical="center"/>
    </xf>
    <xf numFmtId="49" fontId="11" fillId="3" borderId="3" xfId="17" applyNumberFormat="1" applyFont="1" applyFill="1" applyBorder="1" applyAlignment="1">
      <alignment horizontal="center" vertical="center"/>
    </xf>
    <xf numFmtId="0" fontId="13" fillId="3" borderId="3" xfId="17" applyFont="1" applyFill="1" applyBorder="1" applyAlignment="1">
      <alignment vertical="center" wrapText="1"/>
    </xf>
    <xf numFmtId="164" fontId="13" fillId="3" borderId="3" xfId="8" applyNumberFormat="1" applyFont="1" applyFill="1" applyBorder="1" applyAlignment="1">
      <alignment vertical="center"/>
    </xf>
    <xf numFmtId="10" fontId="13" fillId="3" borderId="3" xfId="25" applyNumberFormat="1" applyFont="1" applyFill="1" applyBorder="1" applyAlignment="1">
      <alignment vertical="center"/>
    </xf>
    <xf numFmtId="49" fontId="11" fillId="3" borderId="2" xfId="17" applyNumberFormat="1" applyFont="1" applyFill="1" applyBorder="1">
      <alignment horizontal="center"/>
    </xf>
    <xf numFmtId="0" fontId="13" fillId="3" borderId="2" xfId="17" applyFont="1" applyFill="1" applyBorder="1" applyAlignment="1">
      <alignment wrapText="1"/>
    </xf>
    <xf numFmtId="164" fontId="13" fillId="3" borderId="2" xfId="8" applyNumberFormat="1" applyFont="1" applyFill="1" applyBorder="1"/>
    <xf numFmtId="49" fontId="14" fillId="3" borderId="2" xfId="17" applyNumberFormat="1" applyFont="1" applyFill="1" applyBorder="1">
      <alignment horizontal="center"/>
    </xf>
    <xf numFmtId="49" fontId="14" fillId="3" borderId="4" xfId="17" applyNumberFormat="1" applyFont="1" applyFill="1" applyBorder="1">
      <alignment horizontal="center"/>
    </xf>
    <xf numFmtId="0" fontId="15" fillId="3" borderId="4" xfId="17" applyFont="1" applyFill="1" applyBorder="1" applyAlignment="1">
      <alignment wrapText="1"/>
    </xf>
    <xf numFmtId="164" fontId="15" fillId="3" borderId="2" xfId="8" applyNumberFormat="1" applyFont="1" applyFill="1" applyBorder="1"/>
    <xf numFmtId="0" fontId="15" fillId="3" borderId="2" xfId="17" applyFont="1" applyFill="1" applyBorder="1" applyAlignment="1">
      <alignment wrapText="1"/>
    </xf>
    <xf numFmtId="164" fontId="14" fillId="3" borderId="2" xfId="8" applyNumberFormat="1" applyFont="1" applyFill="1" applyBorder="1" applyAlignment="1">
      <alignment wrapText="1"/>
    </xf>
    <xf numFmtId="0" fontId="14" fillId="3" borderId="2" xfId="17" applyFont="1" applyFill="1" applyBorder="1" applyAlignment="1">
      <alignment wrapText="1"/>
    </xf>
    <xf numFmtId="164" fontId="15" fillId="3" borderId="2" xfId="8" applyNumberFormat="1" applyFont="1" applyFill="1" applyBorder="1" applyAlignment="1">
      <alignment wrapText="1"/>
    </xf>
    <xf numFmtId="49" fontId="14" fillId="3" borderId="2" xfId="0" applyNumberFormat="1" applyFont="1" applyFill="1" applyBorder="1" applyAlignment="1">
      <alignment horizontal="center" vertical="top"/>
    </xf>
    <xf numFmtId="49" fontId="14" fillId="3" borderId="2" xfId="0" applyNumberFormat="1" applyFont="1" applyFill="1" applyBorder="1" applyAlignment="1">
      <alignment horizontal="left" vertical="top"/>
    </xf>
    <xf numFmtId="164" fontId="13" fillId="3" borderId="2" xfId="8" applyNumberFormat="1" applyFont="1" applyFill="1" applyBorder="1" applyAlignment="1">
      <alignment wrapText="1"/>
    </xf>
    <xf numFmtId="164" fontId="14" fillId="3" borderId="2" xfId="8" applyNumberFormat="1" applyFont="1" applyFill="1" applyBorder="1"/>
    <xf numFmtId="0" fontId="14" fillId="3" borderId="3" xfId="17" applyFont="1" applyFill="1" applyBorder="1" applyAlignment="1">
      <alignment horizontal="justify" wrapText="1"/>
    </xf>
    <xf numFmtId="164" fontId="14" fillId="3" borderId="5" xfId="8" applyNumberFormat="1" applyFont="1" applyFill="1" applyBorder="1"/>
    <xf numFmtId="0" fontId="14" fillId="3" borderId="2" xfId="17" applyFont="1" applyFill="1" applyBorder="1" applyAlignment="1">
      <alignment horizontal="justify" wrapText="1"/>
    </xf>
    <xf numFmtId="164" fontId="14" fillId="3" borderId="2" xfId="20" applyNumberFormat="1" applyFont="1" applyFill="1" applyBorder="1" applyAlignment="1">
      <alignment horizontal="right"/>
    </xf>
    <xf numFmtId="173" fontId="14" fillId="3" borderId="2" xfId="5" applyNumberFormat="1" applyFont="1" applyFill="1" applyBorder="1"/>
    <xf numFmtId="164" fontId="15" fillId="3" borderId="3" xfId="8" applyNumberFormat="1" applyFont="1" applyFill="1" applyBorder="1"/>
    <xf numFmtId="49" fontId="14" fillId="3" borderId="2" xfId="17" applyNumberFormat="1" applyFont="1" applyFill="1" applyBorder="1" applyAlignment="1">
      <alignment horizontal="center" vertical="center"/>
    </xf>
    <xf numFmtId="0" fontId="14" fillId="3" borderId="2" xfId="17" applyFont="1" applyFill="1" applyBorder="1" applyAlignment="1">
      <alignment horizontal="center" vertical="center"/>
    </xf>
    <xf numFmtId="0" fontId="14" fillId="3" borderId="2" xfId="17" applyFont="1" applyFill="1" applyBorder="1" applyAlignment="1">
      <alignment horizontal="justify" vertical="center" wrapText="1"/>
    </xf>
    <xf numFmtId="164" fontId="15" fillId="3" borderId="2" xfId="8" applyNumberFormat="1" applyFont="1" applyFill="1" applyBorder="1" applyAlignment="1">
      <alignment vertical="center" wrapText="1"/>
    </xf>
    <xf numFmtId="0" fontId="27" fillId="3" borderId="0" xfId="21" applyFont="1" applyFill="1"/>
    <xf numFmtId="0" fontId="26" fillId="3" borderId="0" xfId="21" applyFont="1" applyFill="1"/>
    <xf numFmtId="0" fontId="27" fillId="3" borderId="0" xfId="21" applyFont="1" applyFill="1" applyAlignment="1">
      <alignment wrapText="1"/>
    </xf>
    <xf numFmtId="167" fontId="27" fillId="3" borderId="0" xfId="21" applyNumberFormat="1" applyFont="1" applyFill="1"/>
    <xf numFmtId="4" fontId="27" fillId="3" borderId="0" xfId="21" applyNumberFormat="1" applyFont="1" applyFill="1"/>
    <xf numFmtId="0" fontId="26" fillId="9" borderId="2" xfId="21" applyFont="1" applyFill="1" applyBorder="1" applyAlignment="1">
      <alignment horizontal="center" vertical="center" wrapText="1"/>
    </xf>
    <xf numFmtId="49" fontId="11" fillId="3" borderId="3" xfId="21" applyNumberFormat="1" applyFont="1" applyFill="1" applyBorder="1" applyAlignment="1">
      <alignment horizontal="left" vertical="top"/>
    </xf>
    <xf numFmtId="4" fontId="11" fillId="3" borderId="3" xfId="21" applyNumberFormat="1" applyFont="1" applyFill="1" applyBorder="1" applyAlignment="1">
      <alignment wrapText="1"/>
    </xf>
    <xf numFmtId="4" fontId="11" fillId="3" borderId="3" xfId="21" applyNumberFormat="1" applyFont="1" applyFill="1" applyBorder="1"/>
    <xf numFmtId="4" fontId="11" fillId="3" borderId="2" xfId="21" applyNumberFormat="1" applyFont="1" applyFill="1" applyBorder="1" applyAlignment="1">
      <alignment vertical="top"/>
    </xf>
    <xf numFmtId="4" fontId="13" fillId="3" borderId="2" xfId="23" applyNumberFormat="1" applyFont="1" applyFill="1" applyBorder="1" applyAlignment="1">
      <alignment wrapText="1"/>
    </xf>
    <xf numFmtId="4" fontId="13" fillId="3" borderId="2" xfId="23" applyNumberFormat="1" applyFont="1" applyFill="1" applyBorder="1"/>
    <xf numFmtId="4" fontId="15" fillId="3" borderId="2" xfId="23" applyNumberFormat="1" applyFont="1" applyFill="1" applyBorder="1" applyAlignment="1">
      <alignment wrapText="1"/>
    </xf>
    <xf numFmtId="4" fontId="15" fillId="3" borderId="2" xfId="23" applyNumberFormat="1" applyFont="1" applyFill="1" applyBorder="1"/>
    <xf numFmtId="4" fontId="14" fillId="3" borderId="2" xfId="21" applyNumberFormat="1" applyFont="1" applyFill="1" applyBorder="1" applyAlignment="1">
      <alignment vertical="top"/>
    </xf>
    <xf numFmtId="10" fontId="15" fillId="3" borderId="2" xfId="26" applyNumberFormat="1" applyFont="1" applyFill="1" applyBorder="1" applyAlignment="1">
      <alignment wrapText="1"/>
    </xf>
    <xf numFmtId="4" fontId="14" fillId="3" borderId="2" xfId="18" applyNumberFormat="1" applyFont="1" applyFill="1" applyBorder="1" applyAlignment="1">
      <alignment wrapText="1"/>
    </xf>
    <xf numFmtId="164" fontId="27" fillId="3" borderId="0" xfId="1" applyFont="1" applyFill="1"/>
    <xf numFmtId="49" fontId="11" fillId="3" borderId="2" xfId="21" applyNumberFormat="1" applyFont="1" applyFill="1" applyBorder="1" applyAlignment="1">
      <alignment horizontal="left" vertical="top"/>
    </xf>
    <xf numFmtId="4" fontId="11" fillId="3" borderId="2" xfId="21" applyNumberFormat="1" applyFont="1" applyFill="1" applyBorder="1" applyAlignment="1">
      <alignment wrapText="1"/>
    </xf>
    <xf numFmtId="4" fontId="11" fillId="3" borderId="2" xfId="21" applyNumberFormat="1" applyFont="1" applyFill="1" applyBorder="1"/>
    <xf numFmtId="4" fontId="26" fillId="3" borderId="0" xfId="21" applyNumberFormat="1" applyFont="1" applyFill="1"/>
    <xf numFmtId="49" fontId="14" fillId="3" borderId="2" xfId="21" applyNumberFormat="1" applyFont="1" applyFill="1" applyBorder="1" applyAlignment="1">
      <alignment horizontal="left" vertical="top"/>
    </xf>
    <xf numFmtId="4" fontId="14" fillId="3" borderId="2" xfId="21" applyNumberFormat="1" applyFont="1" applyFill="1" applyBorder="1" applyAlignment="1">
      <alignment wrapText="1"/>
    </xf>
    <xf numFmtId="4" fontId="14" fillId="3" borderId="2" xfId="21" applyNumberFormat="1" applyFont="1" applyFill="1" applyBorder="1"/>
    <xf numFmtId="0" fontId="14" fillId="3" borderId="2" xfId="21" applyFont="1" applyFill="1" applyBorder="1" applyAlignment="1">
      <alignment wrapText="1"/>
    </xf>
    <xf numFmtId="0" fontId="14" fillId="3" borderId="2" xfId="21" applyFont="1" applyFill="1" applyBorder="1"/>
    <xf numFmtId="4" fontId="13" fillId="3" borderId="2" xfId="21" applyNumberFormat="1" applyFont="1" applyFill="1" applyBorder="1" applyAlignment="1">
      <alignment wrapText="1"/>
    </xf>
    <xf numFmtId="4" fontId="13" fillId="3" borderId="2" xfId="21" applyNumberFormat="1" applyFont="1" applyFill="1" applyBorder="1"/>
    <xf numFmtId="4" fontId="14" fillId="3" borderId="2" xfId="0" applyNumberFormat="1" applyFont="1" applyFill="1" applyBorder="1" applyAlignment="1">
      <alignment wrapText="1"/>
    </xf>
    <xf numFmtId="0" fontId="26" fillId="3" borderId="0" xfId="21" applyFont="1" applyFill="1" applyBorder="1"/>
    <xf numFmtId="4" fontId="15" fillId="3" borderId="2" xfId="21" applyNumberFormat="1" applyFont="1" applyFill="1" applyBorder="1" applyAlignment="1">
      <alignment wrapText="1"/>
    </xf>
    <xf numFmtId="4" fontId="15" fillId="3" borderId="2" xfId="21" applyNumberFormat="1" applyFont="1" applyFill="1" applyBorder="1"/>
    <xf numFmtId="0" fontId="27" fillId="3" borderId="0" xfId="21" applyFont="1" applyFill="1" applyBorder="1"/>
    <xf numFmtId="164" fontId="27" fillId="3" borderId="0" xfId="1" applyFont="1" applyFill="1" applyBorder="1"/>
    <xf numFmtId="49" fontId="14" fillId="3" borderId="0" xfId="21" applyNumberFormat="1" applyFont="1" applyFill="1" applyBorder="1" applyAlignment="1">
      <alignment horizontal="left" vertical="top"/>
    </xf>
    <xf numFmtId="4" fontId="14" fillId="3" borderId="0" xfId="21" applyNumberFormat="1" applyFont="1" applyFill="1" applyBorder="1" applyAlignment="1">
      <alignment wrapText="1"/>
    </xf>
    <xf numFmtId="4" fontId="14" fillId="3" borderId="0" xfId="21" applyNumberFormat="1" applyFont="1" applyFill="1" applyBorder="1"/>
    <xf numFmtId="4" fontId="14" fillId="3" borderId="0" xfId="21" applyNumberFormat="1" applyFont="1" applyFill="1" applyBorder="1" applyAlignment="1">
      <alignment vertical="top"/>
    </xf>
    <xf numFmtId="4" fontId="11" fillId="3" borderId="0" xfId="21" applyNumberFormat="1" applyFont="1" applyFill="1" applyBorder="1" applyAlignment="1">
      <alignment vertical="top"/>
    </xf>
    <xf numFmtId="4" fontId="27" fillId="3" borderId="0" xfId="21" applyNumberFormat="1" applyFont="1" applyFill="1" applyBorder="1"/>
    <xf numFmtId="4" fontId="14" fillId="3" borderId="6" xfId="23" applyNumberFormat="1" applyFont="1" applyFill="1" applyBorder="1" applyAlignment="1">
      <alignment wrapText="1"/>
    </xf>
    <xf numFmtId="9" fontId="14" fillId="3" borderId="2" xfId="25" applyFont="1" applyFill="1" applyBorder="1" applyAlignment="1">
      <alignment wrapText="1"/>
    </xf>
    <xf numFmtId="9" fontId="14" fillId="3" borderId="2" xfId="25" applyFont="1" applyFill="1" applyBorder="1"/>
    <xf numFmtId="4" fontId="26" fillId="3" borderId="2" xfId="3" applyNumberFormat="1" applyFont="1" applyFill="1" applyBorder="1" applyAlignment="1">
      <alignment vertical="center"/>
    </xf>
    <xf numFmtId="49" fontId="11" fillId="3" borderId="2" xfId="0" applyNumberFormat="1" applyFont="1" applyFill="1" applyBorder="1" applyAlignment="1">
      <alignment horizontal="left"/>
    </xf>
    <xf numFmtId="49" fontId="14" fillId="3" borderId="2" xfId="0" applyNumberFormat="1" applyFont="1" applyFill="1" applyBorder="1" applyAlignment="1">
      <alignment horizontal="left"/>
    </xf>
    <xf numFmtId="0" fontId="26" fillId="3" borderId="2" xfId="21" applyFont="1" applyFill="1" applyBorder="1"/>
    <xf numFmtId="0" fontId="26" fillId="3" borderId="2" xfId="21" applyFont="1" applyFill="1" applyBorder="1" applyAlignment="1">
      <alignment wrapText="1"/>
    </xf>
    <xf numFmtId="0" fontId="11" fillId="2" borderId="0" xfId="17" applyFont="1" applyFill="1">
      <alignment horizontal="center"/>
    </xf>
    <xf numFmtId="0" fontId="13" fillId="2" borderId="0" xfId="17" applyFont="1" applyFill="1">
      <alignment horizontal="center"/>
    </xf>
    <xf numFmtId="0" fontId="11" fillId="9" borderId="2" xfId="17" applyFont="1" applyFill="1" applyBorder="1" applyAlignment="1">
      <alignment horizontal="center" vertical="center"/>
    </xf>
    <xf numFmtId="0" fontId="26" fillId="3" borderId="0" xfId="21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8" fillId="6" borderId="0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Border="1" applyAlignment="1">
      <alignment horizontal="center" wrapText="1"/>
    </xf>
  </cellXfs>
  <cellStyles count="28">
    <cellStyle name="Millares" xfId="1" builtinId="3"/>
    <cellStyle name="Millares [0]" xfId="2" builtinId="6"/>
    <cellStyle name="Millares [0] 2" xfId="3"/>
    <cellStyle name="Millares [0] 2 2" xfId="4"/>
    <cellStyle name="Millares [0] 3" xfId="5"/>
    <cellStyle name="Millares [0] 4" xfId="6"/>
    <cellStyle name="Millares 11 2 2" xfId="7"/>
    <cellStyle name="Millares 11 3" xfId="8"/>
    <cellStyle name="Millares 2" xfId="9"/>
    <cellStyle name="Millares 2 2" xfId="10"/>
    <cellStyle name="Millares 2 4" xfId="11"/>
    <cellStyle name="Millares 3" xfId="12"/>
    <cellStyle name="Millares 3 2" xfId="13"/>
    <cellStyle name="Millares 4" xfId="14"/>
    <cellStyle name="Moneda 2" xfId="15"/>
    <cellStyle name="Normal" xfId="0" builtinId="0"/>
    <cellStyle name="Normal 10" xfId="16"/>
    <cellStyle name="Normal 11" xfId="17"/>
    <cellStyle name="Normal 2" xfId="18"/>
    <cellStyle name="Normal 2 2" xfId="19"/>
    <cellStyle name="Normal 2 2 2" xfId="20"/>
    <cellStyle name="Normal 3" xfId="21"/>
    <cellStyle name="Normal 4" xfId="22"/>
    <cellStyle name="Normal 8" xfId="23"/>
    <cellStyle name="Normal 8 2" xfId="24"/>
    <cellStyle name="Porcentaje 2" xfId="25"/>
    <cellStyle name="Porcentaje 3" xfId="26"/>
    <cellStyle name="Porcentual 3 2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h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Excel\Presupuesto\Ejecuciones%20y%20Liquidaciones\IV%20TRIM-07\Pre_RX49%20-%20Proyecci&#243;n%20Egresos%20Prog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d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esupuesto\01-2007\Pre_RX47%20-%20Informe%20de%20Ejec.%20Trim%20I-07.%20Ingres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incopesca.go.cr/bvalverde/My%20Documents/Planificaci&#243;n/A&#209;O%202015/PLANIFICACI&#211;N%202015/Evaluaci&#243;n%20POI-Presupuesto%202015-%20Por%20Unidad%20Program&#225;tic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formes%20de%20ejecuci&#243;n%202011\INFEJEC%20IV-2011%20LIQUIDACI&#211;N\Pre_RX47%20-%20Informe%20de%20Ejec.IngresosTri-III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f-ejecuciones%202009\LIQUI-IV-TRIMESTRE%202009\Pre_RX49%20-%20Proyecci&#243;n%20Egresos%20Prog-2-IV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QUI%202014\Liqui%20Presup-%202014%20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portes%20Excel\Presupuesto\Ejecuciones%20y%20Liquidaciones\III%20TRI-2008\Pre_RX47%20-%20Informe%20de%20Ejec.IngresosTri-III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Programas"/>
      <sheetName val="OPEN-CLOSE"/>
      <sheetName val="Salida"/>
      <sheetName val="machote"/>
      <sheetName val="Avanzado"/>
      <sheetName val="Tipo Cambio"/>
      <sheetName val="Programas2"/>
      <sheetName val="Trabajo"/>
      <sheetName val="CONEXION"/>
      <sheetName val="HOJA_LISTAS"/>
      <sheetName val="LISTAS"/>
      <sheetName val="Bib_Programas"/>
      <sheetName val="Ingreso"/>
    </sheetNames>
    <definedNames>
      <definedName name="BotDiagCancel"/>
      <definedName name="BotDiagOK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odelo"/>
      <sheetName val="Definicion"/>
      <sheetName val="Plantilla"/>
      <sheetName val="SALIDA"/>
    </sheetNames>
    <sheetDataSet>
      <sheetData sheetId="0">
        <row r="13">
          <cell r="B13" t="str">
            <v>%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de1"/>
    </sheetNames>
    <definedNames>
      <definedName name="GEN_BotonIngresoCancel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odelo"/>
      <sheetName val="Definicion"/>
      <sheetName val="Plantilla"/>
      <sheetName val="SALIDA"/>
    </sheetNames>
    <sheetDataSet>
      <sheetData sheetId="0">
        <row r="6">
          <cell r="B6" t="str">
            <v>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EVALUACION"/>
      <sheetName val="BITACORA"/>
      <sheetName val="Objetivos"/>
      <sheetName val="Hoja2"/>
      <sheetName val="Hoja3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Administración-DGA</v>
          </cell>
        </row>
        <row r="5">
          <cell r="B5" t="str">
            <v>Administración-DGT</v>
          </cell>
        </row>
        <row r="6">
          <cell r="B6" t="str">
            <v>Administración-DOPA</v>
          </cell>
        </row>
        <row r="7">
          <cell r="B7" t="str">
            <v>Archivo Central</v>
          </cell>
        </row>
        <row r="8">
          <cell r="B8" t="str">
            <v>Asesoría Legal</v>
          </cell>
        </row>
        <row r="9">
          <cell r="B9" t="str">
            <v>Auditoría Interna</v>
          </cell>
        </row>
        <row r="10">
          <cell r="B10" t="str">
            <v>CNE</v>
          </cell>
        </row>
        <row r="11">
          <cell r="B11" t="str">
            <v>Contraloría de Servicios</v>
          </cell>
        </row>
        <row r="12">
          <cell r="B12" t="str">
            <v>Control Interno</v>
          </cell>
        </row>
        <row r="13">
          <cell r="B13" t="str">
            <v>Control y Calidad Ambiental</v>
          </cell>
        </row>
        <row r="14">
          <cell r="B14" t="str">
            <v>Cooperac Internac</v>
          </cell>
        </row>
        <row r="15">
          <cell r="B15" t="str">
            <v>Depto. Acuicultura</v>
          </cell>
        </row>
        <row r="16">
          <cell r="B16" t="str">
            <v>Depto. Estadística</v>
          </cell>
        </row>
        <row r="17">
          <cell r="B17" t="str">
            <v>Depto. Investigación</v>
          </cell>
        </row>
        <row r="18">
          <cell r="B18" t="str">
            <v>Depto. Mercadeo</v>
          </cell>
        </row>
        <row r="19">
          <cell r="B19" t="str">
            <v>Depto.Financiero</v>
          </cell>
        </row>
        <row r="20">
          <cell r="B20" t="str">
            <v>Direcc.Reg. Guanacaste</v>
          </cell>
        </row>
        <row r="21">
          <cell r="B21" t="str">
            <v>Direcc.Reg. Limón</v>
          </cell>
        </row>
        <row r="22">
          <cell r="B22" t="str">
            <v>Divulgac y Rel Públicas</v>
          </cell>
        </row>
        <row r="23">
          <cell r="B23" t="str">
            <v>Dpto. Extensión y Capacit.</v>
          </cell>
        </row>
        <row r="24">
          <cell r="B24" t="str">
            <v>Dpto. Protecc y Registro</v>
          </cell>
        </row>
        <row r="25">
          <cell r="B25" t="str">
            <v>Estación Los Diamantes</v>
          </cell>
        </row>
        <row r="26">
          <cell r="B26" t="str">
            <v>Estación Truchícola</v>
          </cell>
        </row>
        <row r="27">
          <cell r="B27" t="str">
            <v>Fondo OROPs</v>
          </cell>
        </row>
        <row r="28">
          <cell r="B28" t="str">
            <v>Gestión Ambiental</v>
          </cell>
        </row>
        <row r="29">
          <cell r="B29" t="str">
            <v>Informática</v>
          </cell>
        </row>
        <row r="30">
          <cell r="B30" t="str">
            <v>Junta Directiva</v>
          </cell>
        </row>
        <row r="31">
          <cell r="B31" t="str">
            <v>Ofic Género</v>
          </cell>
        </row>
        <row r="32">
          <cell r="B32" t="str">
            <v>Ofic. Reg. Golfito</v>
          </cell>
        </row>
        <row r="33">
          <cell r="B33" t="str">
            <v>Ofic. Reg. Quepos</v>
          </cell>
        </row>
        <row r="34">
          <cell r="B34" t="str">
            <v>Oficina San Carlos</v>
          </cell>
        </row>
        <row r="35">
          <cell r="B35" t="str">
            <v>Planificación</v>
          </cell>
        </row>
        <row r="36">
          <cell r="B36" t="str">
            <v>Presidencia Ejecutiva</v>
          </cell>
        </row>
        <row r="37">
          <cell r="B37" t="str">
            <v>Proveeduría</v>
          </cell>
        </row>
        <row r="38">
          <cell r="B38" t="str">
            <v>Recursos Humanos</v>
          </cell>
        </row>
        <row r="39">
          <cell r="B39" t="str">
            <v>Sección Contabilidad</v>
          </cell>
        </row>
        <row r="40">
          <cell r="B40" t="str">
            <v>Sección Presupuesto</v>
          </cell>
        </row>
        <row r="41">
          <cell r="B41" t="str">
            <v>Sección Servicios Generales</v>
          </cell>
        </row>
        <row r="42">
          <cell r="B42" t="str">
            <v>Sección Tesorería</v>
          </cell>
        </row>
        <row r="43">
          <cell r="B43" t="str">
            <v>Terminal Pesquera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odelo"/>
      <sheetName val="Definicion"/>
      <sheetName val="Plantilla"/>
      <sheetName val="SALID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odelo"/>
      <sheetName val="Definicion"/>
      <sheetName val="Plantilla"/>
      <sheetName val="SALIDA"/>
    </sheetNames>
    <sheetDataSet>
      <sheetData sheetId="0">
        <row r="10">
          <cell r="B10" t="str">
            <v>%</v>
          </cell>
        </row>
        <row r="11">
          <cell r="B11" t="str">
            <v>Todos</v>
          </cell>
        </row>
        <row r="13">
          <cell r="B13" t="str">
            <v>%</v>
          </cell>
        </row>
        <row r="19">
          <cell r="B19" t="str">
            <v>12</v>
          </cell>
        </row>
      </sheetData>
      <sheetData sheetId="1"/>
      <sheetData sheetId="2" refreshError="1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-4325"/>
      <sheetName val="Res gral 2014"/>
      <sheetName val="Prog 1 IV Trim 14"/>
      <sheetName val="Prog 2 IV Trim 2014"/>
      <sheetName val="Egr- Res-Gral -GRAF"/>
      <sheetName val="Egr-Prog-1 CUAD 7 GRAF 4"/>
      <sheetName val="Egr-Prog-2 CUAD 8 GRAF 5"/>
      <sheetName val="Criterio egresos"/>
      <sheetName val="GrafingresosComp"/>
      <sheetName val="Superávit"/>
      <sheetName val="Sup-específ"/>
      <sheetName val="Superávit libre"/>
      <sheetName val="Clasifegre"/>
      <sheetName val="Origyaplic"/>
      <sheetName val="Ley8436 y Dec-34085-MAG "/>
      <sheetName val="Criterio-ing"/>
      <sheetName val="Graf-Circular"/>
      <sheetName val="Infejec Prog 1"/>
      <sheetName val="Modelo"/>
      <sheetName val="Definicion"/>
      <sheetName val="Transf-8436"/>
      <sheetName val="Declara 3% Ley 8488"/>
      <sheetName val="Dist superávit 2013"/>
      <sheetName val="DECLARA CNE LEY 8488 2010"/>
      <sheetName val="CUOTA  ACARREO DEC-37386"/>
      <sheetName val="Indice"/>
      <sheetName val="Hoja1"/>
      <sheetName val="Hoja2"/>
      <sheetName val="Hoja3"/>
      <sheetName val="Hoja4"/>
      <sheetName val="Hoja5"/>
      <sheetName val="PROGRAMA 1 MAG 79.68% (2)"/>
      <sheetName val="PROGRAMA 1 MAG 20.32% (3)"/>
      <sheetName val="PROGRAMA 2 MAG 79.68% (2)"/>
      <sheetName val="PROGRAMA 2 MAG 20.32% (3)"/>
      <sheetName val="Origen y aplic pág-4"/>
      <sheetName val="RESINGRESOS 2019"/>
      <sheetName val="TARIFAS 2018"/>
      <sheetName val="X Grupo ingresos"/>
      <sheetName val="Relac Puestos ORIGEN "/>
      <sheetName val="Anexo 4"/>
      <sheetName val="Anexo 5-2019"/>
      <sheetName val="Tabla SALARIOS "/>
      <sheetName val="Salarios Resumen"/>
      <sheetName val="TOTAL EGRESOS"/>
      <sheetName val="PROGRAMA 1"/>
      <sheetName val="Res-Obj_Prog1"/>
      <sheetName val="ResumenMetas_PROG1"/>
      <sheetName val="Matriz POI-Progr1"/>
      <sheetName val="PROGRAMA 2"/>
      <sheetName val="Res-Obj_Prog2"/>
      <sheetName val="Matriz POI-Progr2"/>
      <sheetName val="ResumenMetas_PROG2"/>
      <sheetName val="RESUMEN EGRESOS"/>
      <sheetName val="Objetivo estratégico"/>
      <sheetName val="Transferencias"/>
      <sheetName val="Capacit-Funcionarios"/>
      <sheetName val="HorasExtra"/>
      <sheetName val="Ley 7600-8488"/>
      <sheetName val="ANEXO-2"/>
      <sheetName val="Anexo3"/>
      <sheetName val="Límite-anexo-6"/>
      <sheetName val="Cálculo superávit proyec 2016"/>
      <sheetName val="Serv Contratados"/>
      <sheetName val="Dinámica-Totales"/>
      <sheetName val="Hoja30"/>
      <sheetName val="Hoja28"/>
      <sheetName val="Hoja19"/>
      <sheetName val="Hoja21"/>
      <sheetName val="Hoja23"/>
      <sheetName val="Hoja29"/>
      <sheetName val="Hoja31"/>
      <sheetName val="RESINGRESOS 2019 (2)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20"/>
      <sheetName val="Hoja22"/>
      <sheetName val="Hoja24"/>
      <sheetName val="Hoja25"/>
      <sheetName val="Hoja26"/>
      <sheetName val="Hoja27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 t="str">
            <v>MATER.Y SUMINIST.</v>
          </cell>
        </row>
      </sheetData>
      <sheetData sheetId="7"/>
      <sheetData sheetId="8"/>
      <sheetData sheetId="9"/>
      <sheetData sheetId="10">
        <row r="34">
          <cell r="D34" t="e">
            <v>#REF!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C4" t="str">
            <v>Selectcmp_Clase,des_clase,cmp_Clase||'-'||cmp_SubClase cmp_SubClase,des_SubClase,cmp_Clase||'-'||cmp_SubClase||'-'||cmp_Grupo cmp_Grupo,des_Grupo,cmp_Clase||'-'||cmp_SubClase||'-'||cmp_Grupo||'-'||cmp_SubGrupo cmp_SubGrupo,des_SubGrupo,cmp_Clase||'-'||cmp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>
        <row r="4">
          <cell r="C4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(2)"/>
      <sheetName val="Param"/>
      <sheetName val="Modelo"/>
      <sheetName val="Definicion"/>
      <sheetName val="Plantilla"/>
      <sheetName val="SALIDA"/>
      <sheetName val="PROGRAMA 1 MAG 20.32% (3)"/>
      <sheetName val="PROGRAMA 2 MAG 79.68% (2)"/>
      <sheetName val="PROGRAMA 2 MAG 20.32% (3)"/>
      <sheetName val="Proyección c Regla fiscal 2020"/>
      <sheetName val="Origen y aplic pág-4"/>
      <sheetName val="RESINGRESOS 2019"/>
      <sheetName val="TARIFAS 2018"/>
      <sheetName val="X Grupo ingresos"/>
      <sheetName val="Relac Puestos ORIGEN "/>
      <sheetName val="Tabla SALARIOS "/>
      <sheetName val="Hoja37"/>
      <sheetName val="Salarios Resumen"/>
      <sheetName val="PROGRAMA 1"/>
      <sheetName val="Hoja38"/>
      <sheetName val="Matriz POI-Progr1"/>
      <sheetName val="PROGRAMA 2"/>
      <sheetName val="Matriz POI-Progr2"/>
      <sheetName val="ResumenMetas_PROG1"/>
      <sheetName val="TOTAL EGRESOS"/>
      <sheetName val="ResumenMetas_PROG2"/>
      <sheetName val="RESUMEN EGRESOS"/>
      <sheetName val="Objetivo estratégico"/>
      <sheetName val="Transferencias"/>
      <sheetName val="Capacit-Funcionarios"/>
      <sheetName val="HorasExtra"/>
      <sheetName val="Ley 7600-8488"/>
      <sheetName val="ANEXO-2"/>
      <sheetName val="Anexo3"/>
      <sheetName val="Anexo 4"/>
      <sheetName val="Anexo 5-2019"/>
      <sheetName val="Límite-anexo-6"/>
      <sheetName val="Cálculo superávit proyec 2016"/>
      <sheetName val="Serv Contratados"/>
      <sheetName val="RESINGRESOS 2019 (2)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Hoja32"/>
      <sheetName val="Hoja33"/>
      <sheetName val="Hoja34"/>
      <sheetName val="Hoja35"/>
      <sheetName val="Hoja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92"/>
  <sheetViews>
    <sheetView zoomScale="110" zoomScaleNormal="110" workbookViewId="0">
      <selection activeCell="J42" sqref="J42"/>
    </sheetView>
  </sheetViews>
  <sheetFormatPr baseColWidth="10" defaultColWidth="11.5703125" defaultRowHeight="15" x14ac:dyDescent="0.2"/>
  <cols>
    <col min="1" max="4" width="2.28515625" style="106" bestFit="1" customWidth="1"/>
    <col min="5" max="6" width="3.28515625" style="106" bestFit="1" customWidth="1"/>
    <col min="7" max="8" width="2.28515625" style="106" bestFit="1" customWidth="1"/>
    <col min="9" max="9" width="4.140625" style="106" bestFit="1" customWidth="1"/>
    <col min="10" max="10" width="41.28515625" style="106" customWidth="1"/>
    <col min="11" max="11" width="21.85546875" style="106" customWidth="1"/>
    <col min="12" max="16384" width="11.5703125" style="106"/>
  </cols>
  <sheetData>
    <row r="2" spans="1:12" ht="15.75" x14ac:dyDescent="0.25">
      <c r="A2" s="191" t="s">
        <v>952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ht="15.75" x14ac:dyDescent="0.25">
      <c r="A3" s="192" t="s">
        <v>640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2" ht="15.75" x14ac:dyDescent="0.25">
      <c r="A4" s="192" t="s">
        <v>1056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</row>
    <row r="5" spans="1:12" ht="15.75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ht="15.75" x14ac:dyDescent="0.2">
      <c r="A6" s="193" t="s">
        <v>1057</v>
      </c>
      <c r="B6" s="193"/>
      <c r="C6" s="193"/>
      <c r="D6" s="193"/>
      <c r="E6" s="193"/>
      <c r="F6" s="193"/>
      <c r="G6" s="193"/>
      <c r="H6" s="193"/>
      <c r="I6" s="193"/>
      <c r="J6" s="193"/>
      <c r="K6" s="109" t="s">
        <v>953</v>
      </c>
      <c r="L6" s="109" t="s">
        <v>954</v>
      </c>
    </row>
    <row r="7" spans="1:12" ht="15.75" x14ac:dyDescent="0.2">
      <c r="A7" s="113" t="s">
        <v>4</v>
      </c>
      <c r="B7" s="113" t="s">
        <v>955</v>
      </c>
      <c r="C7" s="113" t="s">
        <v>955</v>
      </c>
      <c r="D7" s="113" t="s">
        <v>955</v>
      </c>
      <c r="E7" s="113" t="s">
        <v>956</v>
      </c>
      <c r="F7" s="113" t="s">
        <v>956</v>
      </c>
      <c r="G7" s="113" t="s">
        <v>955</v>
      </c>
      <c r="H7" s="113" t="s">
        <v>955</v>
      </c>
      <c r="I7" s="113" t="s">
        <v>957</v>
      </c>
      <c r="J7" s="114" t="s">
        <v>958</v>
      </c>
      <c r="K7" s="115">
        <f>K8+K77</f>
        <v>3352098215.1532001</v>
      </c>
      <c r="L7" s="116">
        <f>+K7/$K$92</f>
        <v>0.95081075479087473</v>
      </c>
    </row>
    <row r="8" spans="1:12" ht="15.75" x14ac:dyDescent="0.25">
      <c r="A8" s="117" t="s">
        <v>4</v>
      </c>
      <c r="B8" s="117" t="s">
        <v>873</v>
      </c>
      <c r="C8" s="117" t="s">
        <v>955</v>
      </c>
      <c r="D8" s="117" t="s">
        <v>955</v>
      </c>
      <c r="E8" s="117" t="s">
        <v>956</v>
      </c>
      <c r="F8" s="117" t="s">
        <v>956</v>
      </c>
      <c r="G8" s="117" t="s">
        <v>955</v>
      </c>
      <c r="H8" s="117" t="s">
        <v>955</v>
      </c>
      <c r="I8" s="117" t="s">
        <v>957</v>
      </c>
      <c r="J8" s="118" t="s">
        <v>959</v>
      </c>
      <c r="K8" s="119">
        <f>K9+K52+K61+K73</f>
        <v>1252098215.1531999</v>
      </c>
      <c r="L8" s="116">
        <f t="shared" ref="L8:L71" si="0">+K8/$K$92</f>
        <v>0.35515321228966784</v>
      </c>
    </row>
    <row r="9" spans="1:12" ht="15.75" x14ac:dyDescent="0.25">
      <c r="A9" s="117" t="s">
        <v>4</v>
      </c>
      <c r="B9" s="117" t="s">
        <v>873</v>
      </c>
      <c r="C9" s="117" t="s">
        <v>4</v>
      </c>
      <c r="D9" s="117" t="s">
        <v>955</v>
      </c>
      <c r="E9" s="117" t="s">
        <v>956</v>
      </c>
      <c r="F9" s="117" t="s">
        <v>956</v>
      </c>
      <c r="G9" s="117" t="s">
        <v>955</v>
      </c>
      <c r="H9" s="117" t="s">
        <v>955</v>
      </c>
      <c r="I9" s="117" t="s">
        <v>957</v>
      </c>
      <c r="J9" s="118" t="s">
        <v>960</v>
      </c>
      <c r="K9" s="119">
        <f>K10+K16+K24</f>
        <v>1233098215.1531999</v>
      </c>
      <c r="L9" s="116">
        <f t="shared" si="0"/>
        <v>0.34976392976227594</v>
      </c>
    </row>
    <row r="10" spans="1:12" ht="15.75" x14ac:dyDescent="0.25">
      <c r="A10" s="117" t="s">
        <v>4</v>
      </c>
      <c r="B10" s="117" t="s">
        <v>873</v>
      </c>
      <c r="C10" s="117" t="s">
        <v>4</v>
      </c>
      <c r="D10" s="117" t="s">
        <v>4</v>
      </c>
      <c r="E10" s="117" t="s">
        <v>956</v>
      </c>
      <c r="F10" s="117" t="s">
        <v>956</v>
      </c>
      <c r="G10" s="117" t="s">
        <v>955</v>
      </c>
      <c r="H10" s="117" t="s">
        <v>955</v>
      </c>
      <c r="I10" s="117" t="s">
        <v>957</v>
      </c>
      <c r="J10" s="118" t="s">
        <v>961</v>
      </c>
      <c r="K10" s="119">
        <f>+K11+K13</f>
        <v>33974450</v>
      </c>
      <c r="L10" s="116">
        <f t="shared" si="0"/>
        <v>9.6367320927762522E-3</v>
      </c>
    </row>
    <row r="11" spans="1:12" ht="15.75" x14ac:dyDescent="0.25">
      <c r="A11" s="120" t="s">
        <v>4</v>
      </c>
      <c r="B11" s="120" t="s">
        <v>873</v>
      </c>
      <c r="C11" s="120" t="s">
        <v>4</v>
      </c>
      <c r="D11" s="120" t="s">
        <v>4</v>
      </c>
      <c r="E11" s="120" t="s">
        <v>962</v>
      </c>
      <c r="F11" s="120" t="s">
        <v>956</v>
      </c>
      <c r="G11" s="121" t="s">
        <v>955</v>
      </c>
      <c r="H11" s="121" t="s">
        <v>955</v>
      </c>
      <c r="I11" s="121" t="s">
        <v>957</v>
      </c>
      <c r="J11" s="122" t="s">
        <v>963</v>
      </c>
      <c r="K11" s="123">
        <f>+K12</f>
        <v>4305950</v>
      </c>
      <c r="L11" s="116">
        <f t="shared" si="0"/>
        <v>1.2213674262538437E-3</v>
      </c>
    </row>
    <row r="12" spans="1:12" ht="15.75" hidden="1" x14ac:dyDescent="0.25">
      <c r="A12" s="120" t="s">
        <v>4</v>
      </c>
      <c r="B12" s="120" t="s">
        <v>873</v>
      </c>
      <c r="C12" s="120" t="s">
        <v>4</v>
      </c>
      <c r="D12" s="120" t="s">
        <v>4</v>
      </c>
      <c r="E12" s="120" t="s">
        <v>962</v>
      </c>
      <c r="F12" s="120" t="s">
        <v>964</v>
      </c>
      <c r="G12" s="121" t="s">
        <v>955</v>
      </c>
      <c r="H12" s="121" t="s">
        <v>955</v>
      </c>
      <c r="I12" s="121" t="s">
        <v>957</v>
      </c>
      <c r="J12" s="122" t="s">
        <v>965</v>
      </c>
      <c r="K12" s="123">
        <v>4305950</v>
      </c>
      <c r="L12" s="116">
        <f t="shared" si="0"/>
        <v>1.2213674262538437E-3</v>
      </c>
    </row>
    <row r="13" spans="1:12" ht="15.75" x14ac:dyDescent="0.25">
      <c r="A13" s="120" t="s">
        <v>4</v>
      </c>
      <c r="B13" s="120" t="s">
        <v>873</v>
      </c>
      <c r="C13" s="120" t="s">
        <v>4</v>
      </c>
      <c r="D13" s="120" t="s">
        <v>4</v>
      </c>
      <c r="E13" s="120" t="s">
        <v>966</v>
      </c>
      <c r="F13" s="120" t="s">
        <v>956</v>
      </c>
      <c r="G13" s="120" t="s">
        <v>955</v>
      </c>
      <c r="H13" s="120" t="s">
        <v>955</v>
      </c>
      <c r="I13" s="120" t="s">
        <v>957</v>
      </c>
      <c r="J13" s="124" t="s">
        <v>967</v>
      </c>
      <c r="K13" s="123">
        <f>+K14</f>
        <v>29668500</v>
      </c>
      <c r="L13" s="116">
        <f t="shared" si="0"/>
        <v>8.4153646665224083E-3</v>
      </c>
    </row>
    <row r="14" spans="1:12" ht="15.75" hidden="1" x14ac:dyDescent="0.25">
      <c r="A14" s="120" t="s">
        <v>4</v>
      </c>
      <c r="B14" s="120" t="s">
        <v>873</v>
      </c>
      <c r="C14" s="120" t="s">
        <v>4</v>
      </c>
      <c r="D14" s="120" t="s">
        <v>4</v>
      </c>
      <c r="E14" s="120" t="s">
        <v>966</v>
      </c>
      <c r="F14" s="120" t="s">
        <v>964</v>
      </c>
      <c r="G14" s="120" t="s">
        <v>955</v>
      </c>
      <c r="H14" s="120" t="s">
        <v>955</v>
      </c>
      <c r="I14" s="120" t="s">
        <v>957</v>
      </c>
      <c r="J14" s="124" t="s">
        <v>968</v>
      </c>
      <c r="K14" s="125">
        <v>29668500</v>
      </c>
      <c r="L14" s="116">
        <f t="shared" si="0"/>
        <v>8.4153646665224083E-3</v>
      </c>
    </row>
    <row r="15" spans="1:12" ht="15.75" hidden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6"/>
      <c r="K15" s="125"/>
      <c r="L15" s="116">
        <f t="shared" si="0"/>
        <v>0</v>
      </c>
    </row>
    <row r="16" spans="1:12" ht="15.75" x14ac:dyDescent="0.25">
      <c r="A16" s="117" t="s">
        <v>4</v>
      </c>
      <c r="B16" s="117" t="s">
        <v>873</v>
      </c>
      <c r="C16" s="117" t="s">
        <v>4</v>
      </c>
      <c r="D16" s="117" t="s">
        <v>355</v>
      </c>
      <c r="E16" s="117" t="s">
        <v>956</v>
      </c>
      <c r="F16" s="117" t="s">
        <v>956</v>
      </c>
      <c r="G16" s="117" t="s">
        <v>955</v>
      </c>
      <c r="H16" s="117" t="s">
        <v>955</v>
      </c>
      <c r="I16" s="117" t="s">
        <v>957</v>
      </c>
      <c r="J16" s="118" t="s">
        <v>969</v>
      </c>
      <c r="K16" s="119">
        <f>+K17+K21</f>
        <v>18424140.004000001</v>
      </c>
      <c r="L16" s="116">
        <f t="shared" si="0"/>
        <v>5.2259418845146746E-3</v>
      </c>
    </row>
    <row r="17" spans="1:12" ht="15.75" x14ac:dyDescent="0.25">
      <c r="A17" s="117" t="s">
        <v>4</v>
      </c>
      <c r="B17" s="117" t="s">
        <v>873</v>
      </c>
      <c r="C17" s="117" t="s">
        <v>4</v>
      </c>
      <c r="D17" s="117" t="s">
        <v>355</v>
      </c>
      <c r="E17" s="117" t="s">
        <v>964</v>
      </c>
      <c r="F17" s="117" t="s">
        <v>956</v>
      </c>
      <c r="G17" s="117" t="s">
        <v>955</v>
      </c>
      <c r="H17" s="117" t="s">
        <v>955</v>
      </c>
      <c r="I17" s="117" t="s">
        <v>957</v>
      </c>
      <c r="J17" s="118" t="s">
        <v>970</v>
      </c>
      <c r="K17" s="119">
        <f>K18</f>
        <v>12424140.004000001</v>
      </c>
      <c r="L17" s="116">
        <f t="shared" si="0"/>
        <v>3.5240631916540833E-3</v>
      </c>
    </row>
    <row r="18" spans="1:12" ht="15.75" hidden="1" x14ac:dyDescent="0.25">
      <c r="A18" s="120" t="s">
        <v>4</v>
      </c>
      <c r="B18" s="120" t="s">
        <v>873</v>
      </c>
      <c r="C18" s="120" t="s">
        <v>4</v>
      </c>
      <c r="D18" s="120" t="s">
        <v>355</v>
      </c>
      <c r="E18" s="120" t="s">
        <v>964</v>
      </c>
      <c r="F18" s="120" t="s">
        <v>971</v>
      </c>
      <c r="G18" s="120" t="s">
        <v>955</v>
      </c>
      <c r="H18" s="120" t="s">
        <v>955</v>
      </c>
      <c r="I18" s="120" t="s">
        <v>957</v>
      </c>
      <c r="J18" s="124" t="s">
        <v>972</v>
      </c>
      <c r="K18" s="127">
        <f>SUM(K19:K20)</f>
        <v>12424140.004000001</v>
      </c>
      <c r="L18" s="116">
        <f t="shared" si="0"/>
        <v>3.5240631916540833E-3</v>
      </c>
    </row>
    <row r="19" spans="1:12" ht="15.75" hidden="1" x14ac:dyDescent="0.25">
      <c r="A19" s="128" t="s">
        <v>4</v>
      </c>
      <c r="B19" s="128" t="s">
        <v>873</v>
      </c>
      <c r="C19" s="128" t="s">
        <v>4</v>
      </c>
      <c r="D19" s="128" t="s">
        <v>355</v>
      </c>
      <c r="E19" s="128" t="s">
        <v>964</v>
      </c>
      <c r="F19" s="128" t="s">
        <v>971</v>
      </c>
      <c r="G19" s="128" t="s">
        <v>955</v>
      </c>
      <c r="H19" s="128" t="s">
        <v>955</v>
      </c>
      <c r="I19" s="128" t="s">
        <v>973</v>
      </c>
      <c r="J19" s="129" t="s">
        <v>974</v>
      </c>
      <c r="K19" s="127">
        <v>11840140.004000001</v>
      </c>
      <c r="L19" s="116">
        <f t="shared" si="0"/>
        <v>3.3584136655489859E-3</v>
      </c>
    </row>
    <row r="20" spans="1:12" ht="15.75" hidden="1" x14ac:dyDescent="0.25">
      <c r="A20" s="128" t="s">
        <v>4</v>
      </c>
      <c r="B20" s="128" t="s">
        <v>873</v>
      </c>
      <c r="C20" s="128" t="s">
        <v>4</v>
      </c>
      <c r="D20" s="128" t="s">
        <v>355</v>
      </c>
      <c r="E20" s="128" t="s">
        <v>964</v>
      </c>
      <c r="F20" s="128" t="s">
        <v>971</v>
      </c>
      <c r="G20" s="128" t="s">
        <v>955</v>
      </c>
      <c r="H20" s="128" t="s">
        <v>955</v>
      </c>
      <c r="I20" s="128" t="s">
        <v>975</v>
      </c>
      <c r="J20" s="129" t="s">
        <v>976</v>
      </c>
      <c r="K20" s="127">
        <v>584000</v>
      </c>
      <c r="L20" s="116">
        <f t="shared" si="0"/>
        <v>1.6564952610509753E-4</v>
      </c>
    </row>
    <row r="21" spans="1:12" ht="15.75" x14ac:dyDescent="0.25">
      <c r="A21" s="120" t="s">
        <v>4</v>
      </c>
      <c r="B21" s="120" t="s">
        <v>873</v>
      </c>
      <c r="C21" s="120" t="s">
        <v>4</v>
      </c>
      <c r="D21" s="120" t="s">
        <v>355</v>
      </c>
      <c r="E21" s="120" t="s">
        <v>977</v>
      </c>
      <c r="F21" s="120" t="s">
        <v>956</v>
      </c>
      <c r="G21" s="120" t="s">
        <v>955</v>
      </c>
      <c r="H21" s="120" t="s">
        <v>955</v>
      </c>
      <c r="I21" s="120" t="s">
        <v>957</v>
      </c>
      <c r="J21" s="118" t="s">
        <v>978</v>
      </c>
      <c r="K21" s="130">
        <f>+K22</f>
        <v>6000000</v>
      </c>
      <c r="L21" s="116">
        <f t="shared" si="0"/>
        <v>1.7018786928605912E-3</v>
      </c>
    </row>
    <row r="22" spans="1:12" ht="15.75" hidden="1" x14ac:dyDescent="0.25">
      <c r="A22" s="120" t="s">
        <v>4</v>
      </c>
      <c r="B22" s="120" t="s">
        <v>873</v>
      </c>
      <c r="C22" s="120" t="s">
        <v>4</v>
      </c>
      <c r="D22" s="120" t="s">
        <v>355</v>
      </c>
      <c r="E22" s="120" t="s">
        <v>977</v>
      </c>
      <c r="F22" s="120" t="s">
        <v>964</v>
      </c>
      <c r="G22" s="120" t="s">
        <v>955</v>
      </c>
      <c r="H22" s="120" t="s">
        <v>955</v>
      </c>
      <c r="I22" s="120" t="s">
        <v>957</v>
      </c>
      <c r="J22" s="124" t="s">
        <v>979</v>
      </c>
      <c r="K22" s="127">
        <v>6000000</v>
      </c>
      <c r="L22" s="116">
        <f t="shared" si="0"/>
        <v>1.7018786928605912E-3</v>
      </c>
    </row>
    <row r="23" spans="1:12" ht="15.75" x14ac:dyDescent="0.25">
      <c r="A23" s="120"/>
      <c r="B23" s="120"/>
      <c r="C23" s="120"/>
      <c r="D23" s="120"/>
      <c r="E23" s="120"/>
      <c r="F23" s="120"/>
      <c r="G23" s="120"/>
      <c r="H23" s="120"/>
      <c r="I23" s="120"/>
      <c r="J23" s="124"/>
      <c r="K23" s="127"/>
      <c r="L23" s="116">
        <f t="shared" si="0"/>
        <v>0</v>
      </c>
    </row>
    <row r="24" spans="1:12" ht="15.75" x14ac:dyDescent="0.25">
      <c r="A24" s="117" t="s">
        <v>4</v>
      </c>
      <c r="B24" s="117" t="s">
        <v>873</v>
      </c>
      <c r="C24" s="117" t="s">
        <v>4</v>
      </c>
      <c r="D24" s="117" t="s">
        <v>873</v>
      </c>
      <c r="E24" s="117" t="s">
        <v>956</v>
      </c>
      <c r="F24" s="117" t="s">
        <v>956</v>
      </c>
      <c r="G24" s="117" t="s">
        <v>955</v>
      </c>
      <c r="H24" s="117" t="s">
        <v>955</v>
      </c>
      <c r="I24" s="117" t="s">
        <v>957</v>
      </c>
      <c r="J24" s="118" t="s">
        <v>980</v>
      </c>
      <c r="K24" s="119">
        <f>K25+K29</f>
        <v>1180699625.1492</v>
      </c>
      <c r="L24" s="116">
        <f t="shared" si="0"/>
        <v>0.33490125578498503</v>
      </c>
    </row>
    <row r="25" spans="1:12" ht="31.5" x14ac:dyDescent="0.25">
      <c r="A25" s="117" t="s">
        <v>4</v>
      </c>
      <c r="B25" s="117" t="s">
        <v>873</v>
      </c>
      <c r="C25" s="117" t="s">
        <v>4</v>
      </c>
      <c r="D25" s="117" t="s">
        <v>873</v>
      </c>
      <c r="E25" s="117" t="s">
        <v>964</v>
      </c>
      <c r="F25" s="117" t="s">
        <v>956</v>
      </c>
      <c r="G25" s="117" t="s">
        <v>955</v>
      </c>
      <c r="H25" s="117" t="s">
        <v>955</v>
      </c>
      <c r="I25" s="117" t="s">
        <v>957</v>
      </c>
      <c r="J25" s="118" t="s">
        <v>981</v>
      </c>
      <c r="K25" s="119">
        <f>+K26</f>
        <v>108647244</v>
      </c>
      <c r="L25" s="116">
        <f t="shared" si="0"/>
        <v>3.0817404933604284E-2</v>
      </c>
    </row>
    <row r="26" spans="1:12" ht="31.5" x14ac:dyDescent="0.25">
      <c r="A26" s="120" t="s">
        <v>4</v>
      </c>
      <c r="B26" s="120" t="s">
        <v>873</v>
      </c>
      <c r="C26" s="120" t="s">
        <v>4</v>
      </c>
      <c r="D26" s="120" t="s">
        <v>873</v>
      </c>
      <c r="E26" s="120" t="s">
        <v>964</v>
      </c>
      <c r="F26" s="120" t="s">
        <v>971</v>
      </c>
      <c r="G26" s="120" t="s">
        <v>955</v>
      </c>
      <c r="H26" s="120" t="s">
        <v>955</v>
      </c>
      <c r="I26" s="120" t="s">
        <v>957</v>
      </c>
      <c r="J26" s="126" t="s">
        <v>982</v>
      </c>
      <c r="K26" s="131">
        <f>+K27</f>
        <v>108647244</v>
      </c>
      <c r="L26" s="116">
        <f t="shared" si="0"/>
        <v>3.0817404933604284E-2</v>
      </c>
    </row>
    <row r="27" spans="1:12" ht="31.5" hidden="1" x14ac:dyDescent="0.25">
      <c r="A27" s="120" t="s">
        <v>4</v>
      </c>
      <c r="B27" s="120" t="s">
        <v>873</v>
      </c>
      <c r="C27" s="120" t="s">
        <v>4</v>
      </c>
      <c r="D27" s="120" t="s">
        <v>873</v>
      </c>
      <c r="E27" s="120" t="s">
        <v>964</v>
      </c>
      <c r="F27" s="120" t="s">
        <v>971</v>
      </c>
      <c r="G27" s="120" t="s">
        <v>355</v>
      </c>
      <c r="H27" s="120" t="s">
        <v>955</v>
      </c>
      <c r="I27" s="120" t="s">
        <v>957</v>
      </c>
      <c r="J27" s="132" t="s">
        <v>983</v>
      </c>
      <c r="K27" s="123">
        <v>108647244</v>
      </c>
      <c r="L27" s="116">
        <f t="shared" si="0"/>
        <v>3.0817404933604284E-2</v>
      </c>
    </row>
    <row r="28" spans="1:12" ht="15.75" x14ac:dyDescent="0.25">
      <c r="A28" s="117"/>
      <c r="B28" s="117"/>
      <c r="C28" s="117"/>
      <c r="D28" s="117"/>
      <c r="E28" s="117"/>
      <c r="F28" s="117"/>
      <c r="G28" s="117"/>
      <c r="H28" s="117"/>
      <c r="I28" s="117"/>
      <c r="J28" s="132"/>
      <c r="K28" s="119"/>
      <c r="L28" s="116">
        <f t="shared" si="0"/>
        <v>0</v>
      </c>
    </row>
    <row r="29" spans="1:12" ht="31.5" x14ac:dyDescent="0.25">
      <c r="A29" s="117" t="s">
        <v>4</v>
      </c>
      <c r="B29" s="117" t="s">
        <v>873</v>
      </c>
      <c r="C29" s="117" t="s">
        <v>4</v>
      </c>
      <c r="D29" s="117" t="s">
        <v>873</v>
      </c>
      <c r="E29" s="117" t="s">
        <v>984</v>
      </c>
      <c r="F29" s="117" t="s">
        <v>956</v>
      </c>
      <c r="G29" s="117" t="s">
        <v>955</v>
      </c>
      <c r="H29" s="117" t="s">
        <v>955</v>
      </c>
      <c r="I29" s="117" t="s">
        <v>957</v>
      </c>
      <c r="J29" s="118" t="s">
        <v>985</v>
      </c>
      <c r="K29" s="119">
        <f>K42+K30</f>
        <v>1072052381.1492</v>
      </c>
      <c r="L29" s="116">
        <f t="shared" si="0"/>
        <v>0.30408385085138079</v>
      </c>
    </row>
    <row r="30" spans="1:12" ht="31.5" x14ac:dyDescent="0.25">
      <c r="A30" s="120" t="s">
        <v>4</v>
      </c>
      <c r="B30" s="120" t="s">
        <v>873</v>
      </c>
      <c r="C30" s="120" t="s">
        <v>4</v>
      </c>
      <c r="D30" s="120" t="s">
        <v>873</v>
      </c>
      <c r="E30" s="120" t="s">
        <v>984</v>
      </c>
      <c r="F30" s="120" t="s">
        <v>971</v>
      </c>
      <c r="G30" s="120" t="s">
        <v>955</v>
      </c>
      <c r="H30" s="120" t="s">
        <v>955</v>
      </c>
      <c r="I30" s="120" t="s">
        <v>957</v>
      </c>
      <c r="J30" s="124" t="s">
        <v>986</v>
      </c>
      <c r="K30" s="123">
        <f>SUM(K31:K41)</f>
        <v>764686721.14919996</v>
      </c>
      <c r="L30" s="116">
        <f t="shared" si="0"/>
        <v>0.21690067290620862</v>
      </c>
    </row>
    <row r="31" spans="1:12" ht="15.75" hidden="1" x14ac:dyDescent="0.25">
      <c r="A31" s="120" t="s">
        <v>4</v>
      </c>
      <c r="B31" s="120" t="s">
        <v>873</v>
      </c>
      <c r="C31" s="120" t="s">
        <v>4</v>
      </c>
      <c r="D31" s="120" t="s">
        <v>873</v>
      </c>
      <c r="E31" s="120" t="s">
        <v>984</v>
      </c>
      <c r="F31" s="120" t="s">
        <v>971</v>
      </c>
      <c r="G31" s="120" t="s">
        <v>955</v>
      </c>
      <c r="H31" s="120" t="s">
        <v>955</v>
      </c>
      <c r="I31" s="120" t="s">
        <v>973</v>
      </c>
      <c r="J31" s="124" t="s">
        <v>987</v>
      </c>
      <c r="K31" s="123">
        <v>208812720</v>
      </c>
      <c r="L31" s="116">
        <f t="shared" si="0"/>
        <v>5.9228986494377432E-2</v>
      </c>
    </row>
    <row r="32" spans="1:12" ht="15.75" hidden="1" x14ac:dyDescent="0.25">
      <c r="A32" s="120" t="s">
        <v>4</v>
      </c>
      <c r="B32" s="120" t="s">
        <v>873</v>
      </c>
      <c r="C32" s="120" t="s">
        <v>4</v>
      </c>
      <c r="D32" s="120" t="s">
        <v>873</v>
      </c>
      <c r="E32" s="120" t="s">
        <v>984</v>
      </c>
      <c r="F32" s="120" t="s">
        <v>971</v>
      </c>
      <c r="G32" s="120" t="s">
        <v>955</v>
      </c>
      <c r="H32" s="120" t="s">
        <v>955</v>
      </c>
      <c r="I32" s="120" t="s">
        <v>975</v>
      </c>
      <c r="J32" s="124" t="s">
        <v>988</v>
      </c>
      <c r="K32" s="123">
        <v>174641715</v>
      </c>
      <c r="L32" s="116">
        <f t="shared" si="0"/>
        <v>4.9536502273855317E-2</v>
      </c>
    </row>
    <row r="33" spans="1:12" ht="15.75" hidden="1" x14ac:dyDescent="0.25">
      <c r="A33" s="120" t="s">
        <v>4</v>
      </c>
      <c r="B33" s="120" t="s">
        <v>873</v>
      </c>
      <c r="C33" s="120" t="s">
        <v>4</v>
      </c>
      <c r="D33" s="120" t="s">
        <v>873</v>
      </c>
      <c r="E33" s="120" t="s">
        <v>984</v>
      </c>
      <c r="F33" s="120" t="s">
        <v>971</v>
      </c>
      <c r="G33" s="120" t="s">
        <v>955</v>
      </c>
      <c r="H33" s="120" t="s">
        <v>955</v>
      </c>
      <c r="I33" s="120" t="s">
        <v>989</v>
      </c>
      <c r="J33" s="124" t="s">
        <v>990</v>
      </c>
      <c r="K33" s="133">
        <v>86294600</v>
      </c>
      <c r="L33" s="116">
        <f t="shared" si="0"/>
        <v>2.4477156841487928E-2</v>
      </c>
    </row>
    <row r="34" spans="1:12" ht="15.75" hidden="1" x14ac:dyDescent="0.25">
      <c r="A34" s="120" t="s">
        <v>4</v>
      </c>
      <c r="B34" s="120" t="s">
        <v>873</v>
      </c>
      <c r="C34" s="120" t="s">
        <v>4</v>
      </c>
      <c r="D34" s="120" t="s">
        <v>873</v>
      </c>
      <c r="E34" s="120" t="s">
        <v>984</v>
      </c>
      <c r="F34" s="120" t="s">
        <v>971</v>
      </c>
      <c r="G34" s="120" t="s">
        <v>955</v>
      </c>
      <c r="H34" s="120" t="s">
        <v>955</v>
      </c>
      <c r="I34" s="120" t="s">
        <v>991</v>
      </c>
      <c r="J34" s="124" t="s">
        <v>992</v>
      </c>
      <c r="K34" s="123">
        <v>15642000</v>
      </c>
      <c r="L34" s="116">
        <f t="shared" si="0"/>
        <v>4.4367977522875614E-3</v>
      </c>
    </row>
    <row r="35" spans="1:12" ht="15.75" hidden="1" x14ac:dyDescent="0.25">
      <c r="A35" s="120" t="s">
        <v>4</v>
      </c>
      <c r="B35" s="120" t="s">
        <v>873</v>
      </c>
      <c r="C35" s="120" t="s">
        <v>4</v>
      </c>
      <c r="D35" s="120" t="s">
        <v>873</v>
      </c>
      <c r="E35" s="120" t="s">
        <v>984</v>
      </c>
      <c r="F35" s="120" t="s">
        <v>971</v>
      </c>
      <c r="G35" s="120" t="s">
        <v>955</v>
      </c>
      <c r="H35" s="120" t="s">
        <v>955</v>
      </c>
      <c r="I35" s="120" t="s">
        <v>993</v>
      </c>
      <c r="J35" s="124" t="s">
        <v>994</v>
      </c>
      <c r="K35" s="123">
        <v>194257094.5</v>
      </c>
      <c r="L35" s="116">
        <f t="shared" si="0"/>
        <v>5.5100335011092717E-2</v>
      </c>
    </row>
    <row r="36" spans="1:12" ht="15.75" hidden="1" x14ac:dyDescent="0.25">
      <c r="A36" s="120" t="s">
        <v>4</v>
      </c>
      <c r="B36" s="120" t="s">
        <v>873</v>
      </c>
      <c r="C36" s="120" t="s">
        <v>4</v>
      </c>
      <c r="D36" s="120" t="s">
        <v>873</v>
      </c>
      <c r="E36" s="120" t="s">
        <v>984</v>
      </c>
      <c r="F36" s="120" t="s">
        <v>971</v>
      </c>
      <c r="G36" s="120" t="s">
        <v>955</v>
      </c>
      <c r="H36" s="120" t="s">
        <v>955</v>
      </c>
      <c r="I36" s="120" t="s">
        <v>995</v>
      </c>
      <c r="J36" s="124" t="s">
        <v>996</v>
      </c>
      <c r="K36" s="123">
        <v>35000976.649200007</v>
      </c>
      <c r="L36" s="116">
        <f t="shared" si="0"/>
        <v>9.9279027314307638E-3</v>
      </c>
    </row>
    <row r="37" spans="1:12" ht="15.75" hidden="1" x14ac:dyDescent="0.25">
      <c r="A37" s="120" t="s">
        <v>4</v>
      </c>
      <c r="B37" s="120" t="s">
        <v>873</v>
      </c>
      <c r="C37" s="120" t="s">
        <v>4</v>
      </c>
      <c r="D37" s="120" t="s">
        <v>873</v>
      </c>
      <c r="E37" s="120" t="s">
        <v>984</v>
      </c>
      <c r="F37" s="120" t="s">
        <v>971</v>
      </c>
      <c r="G37" s="120" t="s">
        <v>955</v>
      </c>
      <c r="H37" s="120" t="s">
        <v>955</v>
      </c>
      <c r="I37" s="120" t="s">
        <v>997</v>
      </c>
      <c r="J37" s="124" t="s">
        <v>998</v>
      </c>
      <c r="K37" s="123">
        <v>38186400</v>
      </c>
      <c r="L37" s="116">
        <f t="shared" si="0"/>
        <v>1.0831436752841947E-2</v>
      </c>
    </row>
    <row r="38" spans="1:12" ht="15.75" hidden="1" x14ac:dyDescent="0.25">
      <c r="A38" s="120" t="s">
        <v>4</v>
      </c>
      <c r="B38" s="120" t="s">
        <v>873</v>
      </c>
      <c r="C38" s="120" t="s">
        <v>4</v>
      </c>
      <c r="D38" s="120" t="s">
        <v>873</v>
      </c>
      <c r="E38" s="120" t="s">
        <v>984</v>
      </c>
      <c r="F38" s="120" t="s">
        <v>971</v>
      </c>
      <c r="G38" s="120" t="s">
        <v>955</v>
      </c>
      <c r="H38" s="120" t="s">
        <v>955</v>
      </c>
      <c r="I38" s="120" t="s">
        <v>999</v>
      </c>
      <c r="J38" s="124" t="s">
        <v>1000</v>
      </c>
      <c r="K38" s="123">
        <v>3163755</v>
      </c>
      <c r="L38" s="116">
        <f t="shared" si="0"/>
        <v>8.9738787065519326E-4</v>
      </c>
    </row>
    <row r="39" spans="1:12" ht="31.5" hidden="1" x14ac:dyDescent="0.25">
      <c r="A39" s="120" t="s">
        <v>4</v>
      </c>
      <c r="B39" s="120" t="s">
        <v>873</v>
      </c>
      <c r="C39" s="120" t="s">
        <v>4</v>
      </c>
      <c r="D39" s="120" t="s">
        <v>873</v>
      </c>
      <c r="E39" s="120" t="s">
        <v>984</v>
      </c>
      <c r="F39" s="120" t="s">
        <v>971</v>
      </c>
      <c r="G39" s="120" t="s">
        <v>955</v>
      </c>
      <c r="H39" s="120" t="s">
        <v>955</v>
      </c>
      <c r="I39" s="120" t="s">
        <v>1001</v>
      </c>
      <c r="J39" s="124" t="s">
        <v>1002</v>
      </c>
      <c r="K39" s="123"/>
      <c r="L39" s="116">
        <f t="shared" si="0"/>
        <v>0</v>
      </c>
    </row>
    <row r="40" spans="1:12" ht="31.5" hidden="1" x14ac:dyDescent="0.25">
      <c r="A40" s="120" t="s">
        <v>4</v>
      </c>
      <c r="B40" s="120" t="s">
        <v>873</v>
      </c>
      <c r="C40" s="120" t="s">
        <v>4</v>
      </c>
      <c r="D40" s="120" t="s">
        <v>873</v>
      </c>
      <c r="E40" s="120" t="s">
        <v>984</v>
      </c>
      <c r="F40" s="120" t="s">
        <v>971</v>
      </c>
      <c r="G40" s="120" t="s">
        <v>955</v>
      </c>
      <c r="H40" s="120" t="s">
        <v>955</v>
      </c>
      <c r="I40" s="120" t="s">
        <v>1003</v>
      </c>
      <c r="J40" s="124" t="s">
        <v>1004</v>
      </c>
      <c r="K40" s="123"/>
      <c r="L40" s="116">
        <f t="shared" si="0"/>
        <v>0</v>
      </c>
    </row>
    <row r="41" spans="1:12" ht="15.75" hidden="1" x14ac:dyDescent="0.25">
      <c r="A41" s="120" t="s">
        <v>4</v>
      </c>
      <c r="B41" s="120" t="s">
        <v>873</v>
      </c>
      <c r="C41" s="120" t="s">
        <v>4</v>
      </c>
      <c r="D41" s="120" t="s">
        <v>873</v>
      </c>
      <c r="E41" s="120" t="s">
        <v>984</v>
      </c>
      <c r="F41" s="120" t="s">
        <v>971</v>
      </c>
      <c r="G41" s="120" t="s">
        <v>955</v>
      </c>
      <c r="H41" s="120" t="s">
        <v>955</v>
      </c>
      <c r="I41" s="120" t="s">
        <v>1005</v>
      </c>
      <c r="J41" s="124" t="s">
        <v>1006</v>
      </c>
      <c r="K41" s="123">
        <f>723955*12</f>
        <v>8687460</v>
      </c>
      <c r="L41" s="116">
        <f t="shared" si="0"/>
        <v>2.4641671781797784E-3</v>
      </c>
    </row>
    <row r="42" spans="1:12" ht="31.5" x14ac:dyDescent="0.25">
      <c r="A42" s="120" t="s">
        <v>4</v>
      </c>
      <c r="B42" s="120" t="s">
        <v>873</v>
      </c>
      <c r="C42" s="120" t="s">
        <v>4</v>
      </c>
      <c r="D42" s="120" t="s">
        <v>873</v>
      </c>
      <c r="E42" s="120" t="s">
        <v>984</v>
      </c>
      <c r="F42" s="120" t="s">
        <v>966</v>
      </c>
      <c r="G42" s="120" t="s">
        <v>955</v>
      </c>
      <c r="H42" s="120" t="s">
        <v>955</v>
      </c>
      <c r="I42" s="120" t="s">
        <v>957</v>
      </c>
      <c r="J42" s="124" t="s">
        <v>1007</v>
      </c>
      <c r="K42" s="127">
        <f>+K43+K44</f>
        <v>307365660</v>
      </c>
      <c r="L42" s="116">
        <f t="shared" si="0"/>
        <v>8.7183177945172149E-2</v>
      </c>
    </row>
    <row r="43" spans="1:12" ht="31.5" x14ac:dyDescent="0.25">
      <c r="A43" s="120" t="s">
        <v>4</v>
      </c>
      <c r="B43" s="120" t="s">
        <v>873</v>
      </c>
      <c r="C43" s="120" t="s">
        <v>873</v>
      </c>
      <c r="D43" s="120" t="s">
        <v>873</v>
      </c>
      <c r="E43" s="120" t="s">
        <v>984</v>
      </c>
      <c r="F43" s="120" t="s">
        <v>966</v>
      </c>
      <c r="G43" s="120" t="s">
        <v>4</v>
      </c>
      <c r="H43" s="120" t="s">
        <v>955</v>
      </c>
      <c r="I43" s="120" t="s">
        <v>973</v>
      </c>
      <c r="J43" s="134" t="s">
        <v>1008</v>
      </c>
      <c r="K43" s="127">
        <v>61473132</v>
      </c>
      <c r="L43" s="116">
        <f t="shared" si="0"/>
        <v>1.7436635589034428E-2</v>
      </c>
    </row>
    <row r="44" spans="1:12" ht="31.5" x14ac:dyDescent="0.25">
      <c r="A44" s="120" t="s">
        <v>4</v>
      </c>
      <c r="B44" s="120" t="s">
        <v>873</v>
      </c>
      <c r="C44" s="120" t="s">
        <v>873</v>
      </c>
      <c r="D44" s="120" t="s">
        <v>873</v>
      </c>
      <c r="E44" s="120" t="s">
        <v>984</v>
      </c>
      <c r="F44" s="120" t="s">
        <v>966</v>
      </c>
      <c r="G44" s="120" t="s">
        <v>355</v>
      </c>
      <c r="H44" s="120" t="s">
        <v>955</v>
      </c>
      <c r="I44" s="120"/>
      <c r="J44" s="134" t="s">
        <v>1009</v>
      </c>
      <c r="K44" s="127">
        <f>SUM(K45:K51)</f>
        <v>245892528</v>
      </c>
      <c r="L44" s="116">
        <f t="shared" si="0"/>
        <v>6.9746542356137711E-2</v>
      </c>
    </row>
    <row r="45" spans="1:12" ht="15.75" x14ac:dyDescent="0.25">
      <c r="A45" s="120" t="s">
        <v>4</v>
      </c>
      <c r="B45" s="120" t="s">
        <v>873</v>
      </c>
      <c r="C45" s="120" t="s">
        <v>873</v>
      </c>
      <c r="D45" s="120" t="s">
        <v>873</v>
      </c>
      <c r="E45" s="120" t="s">
        <v>984</v>
      </c>
      <c r="F45" s="120" t="s">
        <v>966</v>
      </c>
      <c r="G45" s="120" t="s">
        <v>355</v>
      </c>
      <c r="H45" s="120" t="s">
        <v>355</v>
      </c>
      <c r="I45" s="120" t="s">
        <v>989</v>
      </c>
      <c r="J45" s="134" t="s">
        <v>1010</v>
      </c>
      <c r="K45" s="135">
        <v>76841415</v>
      </c>
      <c r="L45" s="116">
        <f t="shared" si="0"/>
        <v>2.1795794486293037E-2</v>
      </c>
    </row>
    <row r="46" spans="1:12" ht="15.75" x14ac:dyDescent="0.25">
      <c r="A46" s="120" t="s">
        <v>4</v>
      </c>
      <c r="B46" s="120" t="s">
        <v>873</v>
      </c>
      <c r="C46" s="120" t="s">
        <v>873</v>
      </c>
      <c r="D46" s="120" t="s">
        <v>873</v>
      </c>
      <c r="E46" s="120" t="s">
        <v>984</v>
      </c>
      <c r="F46" s="120" t="s">
        <v>966</v>
      </c>
      <c r="G46" s="120" t="s">
        <v>355</v>
      </c>
      <c r="H46" s="120" t="s">
        <v>873</v>
      </c>
      <c r="I46" s="120" t="s">
        <v>991</v>
      </c>
      <c r="J46" s="134" t="s">
        <v>1011</v>
      </c>
      <c r="K46" s="135">
        <v>76841415</v>
      </c>
      <c r="L46" s="116">
        <f t="shared" si="0"/>
        <v>2.1795794486293037E-2</v>
      </c>
    </row>
    <row r="47" spans="1:12" ht="15.75" x14ac:dyDescent="0.25">
      <c r="A47" s="120" t="s">
        <v>4</v>
      </c>
      <c r="B47" s="120" t="s">
        <v>873</v>
      </c>
      <c r="C47" s="120" t="s">
        <v>873</v>
      </c>
      <c r="D47" s="120" t="s">
        <v>873</v>
      </c>
      <c r="E47" s="120" t="s">
        <v>984</v>
      </c>
      <c r="F47" s="120" t="s">
        <v>966</v>
      </c>
      <c r="G47" s="120" t="s">
        <v>355</v>
      </c>
      <c r="H47" s="120" t="s">
        <v>1012</v>
      </c>
      <c r="I47" s="120" t="s">
        <v>993</v>
      </c>
      <c r="J47" s="134" t="s">
        <v>1013</v>
      </c>
      <c r="K47" s="135">
        <v>30736566</v>
      </c>
      <c r="L47" s="116">
        <f t="shared" si="0"/>
        <v>8.7183177945172139E-3</v>
      </c>
    </row>
    <row r="48" spans="1:12" ht="15.75" x14ac:dyDescent="0.25">
      <c r="A48" s="120" t="s">
        <v>4</v>
      </c>
      <c r="B48" s="120" t="s">
        <v>873</v>
      </c>
      <c r="C48" s="120" t="s">
        <v>873</v>
      </c>
      <c r="D48" s="120" t="s">
        <v>873</v>
      </c>
      <c r="E48" s="120" t="s">
        <v>984</v>
      </c>
      <c r="F48" s="120" t="s">
        <v>966</v>
      </c>
      <c r="G48" s="120" t="s">
        <v>355</v>
      </c>
      <c r="H48" s="120" t="s">
        <v>876</v>
      </c>
      <c r="I48" s="120" t="s">
        <v>995</v>
      </c>
      <c r="J48" s="134" t="s">
        <v>1014</v>
      </c>
      <c r="K48" s="135">
        <v>15368283</v>
      </c>
      <c r="L48" s="116">
        <f t="shared" si="0"/>
        <v>4.359158897258607E-3</v>
      </c>
    </row>
    <row r="49" spans="1:12" ht="15.75" x14ac:dyDescent="0.25">
      <c r="A49" s="120" t="s">
        <v>4</v>
      </c>
      <c r="B49" s="120" t="s">
        <v>873</v>
      </c>
      <c r="C49" s="120" t="s">
        <v>873</v>
      </c>
      <c r="D49" s="120" t="s">
        <v>873</v>
      </c>
      <c r="E49" s="120" t="s">
        <v>984</v>
      </c>
      <c r="F49" s="120" t="s">
        <v>966</v>
      </c>
      <c r="G49" s="120" t="s">
        <v>355</v>
      </c>
      <c r="H49" s="120" t="s">
        <v>900</v>
      </c>
      <c r="I49" s="120" t="s">
        <v>1015</v>
      </c>
      <c r="J49" s="134" t="s">
        <v>1016</v>
      </c>
      <c r="K49" s="135">
        <v>15368283</v>
      </c>
      <c r="L49" s="116">
        <f t="shared" si="0"/>
        <v>4.359158897258607E-3</v>
      </c>
    </row>
    <row r="50" spans="1:12" ht="31.5" x14ac:dyDescent="0.25">
      <c r="A50" s="120" t="s">
        <v>4</v>
      </c>
      <c r="B50" s="120" t="s">
        <v>873</v>
      </c>
      <c r="C50" s="120" t="s">
        <v>873</v>
      </c>
      <c r="D50" s="120" t="s">
        <v>873</v>
      </c>
      <c r="E50" s="120" t="s">
        <v>984</v>
      </c>
      <c r="F50" s="120" t="s">
        <v>966</v>
      </c>
      <c r="G50" s="120" t="s">
        <v>355</v>
      </c>
      <c r="H50" s="120" t="s">
        <v>900</v>
      </c>
      <c r="I50" s="120" t="s">
        <v>1015</v>
      </c>
      <c r="J50" s="134" t="s">
        <v>1017</v>
      </c>
      <c r="K50" s="135">
        <v>15368283</v>
      </c>
      <c r="L50" s="116">
        <f t="shared" si="0"/>
        <v>4.359158897258607E-3</v>
      </c>
    </row>
    <row r="51" spans="1:12" ht="31.5" x14ac:dyDescent="0.25">
      <c r="A51" s="120" t="s">
        <v>4</v>
      </c>
      <c r="B51" s="120" t="s">
        <v>873</v>
      </c>
      <c r="C51" s="120" t="s">
        <v>873</v>
      </c>
      <c r="D51" s="120" t="s">
        <v>873</v>
      </c>
      <c r="E51" s="120" t="s">
        <v>984</v>
      </c>
      <c r="F51" s="120" t="s">
        <v>966</v>
      </c>
      <c r="G51" s="120" t="s">
        <v>355</v>
      </c>
      <c r="H51" s="120" t="s">
        <v>900</v>
      </c>
      <c r="I51" s="120" t="s">
        <v>1015</v>
      </c>
      <c r="J51" s="134" t="s">
        <v>1018</v>
      </c>
      <c r="K51" s="135">
        <v>15368283</v>
      </c>
      <c r="L51" s="116">
        <f t="shared" si="0"/>
        <v>4.359158897258607E-3</v>
      </c>
    </row>
    <row r="52" spans="1:12" ht="15.75" x14ac:dyDescent="0.25">
      <c r="A52" s="117" t="s">
        <v>4</v>
      </c>
      <c r="B52" s="117" t="s">
        <v>873</v>
      </c>
      <c r="C52" s="117" t="s">
        <v>355</v>
      </c>
      <c r="D52" s="117" t="s">
        <v>955</v>
      </c>
      <c r="E52" s="117" t="s">
        <v>956</v>
      </c>
      <c r="F52" s="117" t="s">
        <v>956</v>
      </c>
      <c r="G52" s="117" t="s">
        <v>955</v>
      </c>
      <c r="H52" s="117" t="s">
        <v>955</v>
      </c>
      <c r="I52" s="117" t="s">
        <v>957</v>
      </c>
      <c r="J52" s="118" t="s">
        <v>1019</v>
      </c>
      <c r="K52" s="119">
        <f>K53</f>
        <v>6000000</v>
      </c>
      <c r="L52" s="116">
        <f t="shared" si="0"/>
        <v>1.7018786928605912E-3</v>
      </c>
    </row>
    <row r="53" spans="1:12" ht="15.75" x14ac:dyDescent="0.25">
      <c r="A53" s="117" t="s">
        <v>4</v>
      </c>
      <c r="B53" s="117" t="s">
        <v>873</v>
      </c>
      <c r="C53" s="117" t="s">
        <v>355</v>
      </c>
      <c r="D53" s="117" t="s">
        <v>873</v>
      </c>
      <c r="E53" s="117" t="s">
        <v>956</v>
      </c>
      <c r="F53" s="117" t="s">
        <v>956</v>
      </c>
      <c r="G53" s="117" t="s">
        <v>955</v>
      </c>
      <c r="H53" s="117" t="s">
        <v>955</v>
      </c>
      <c r="I53" s="117" t="s">
        <v>957</v>
      </c>
      <c r="J53" s="118" t="s">
        <v>1020</v>
      </c>
      <c r="K53" s="119">
        <f>K54+K57</f>
        <v>6000000</v>
      </c>
      <c r="L53" s="116">
        <f t="shared" si="0"/>
        <v>1.7018786928605912E-3</v>
      </c>
    </row>
    <row r="54" spans="1:12" ht="31.5" hidden="1" x14ac:dyDescent="0.25">
      <c r="A54" s="117" t="s">
        <v>4</v>
      </c>
      <c r="B54" s="117" t="s">
        <v>873</v>
      </c>
      <c r="C54" s="117" t="s">
        <v>355</v>
      </c>
      <c r="D54" s="117" t="s">
        <v>873</v>
      </c>
      <c r="E54" s="117" t="s">
        <v>984</v>
      </c>
      <c r="F54" s="117" t="s">
        <v>956</v>
      </c>
      <c r="G54" s="117" t="s">
        <v>955</v>
      </c>
      <c r="H54" s="117" t="s">
        <v>955</v>
      </c>
      <c r="I54" s="117" t="s">
        <v>957</v>
      </c>
      <c r="J54" s="118" t="s">
        <v>1021</v>
      </c>
      <c r="K54" s="123">
        <f>SUM(K55)</f>
        <v>0</v>
      </c>
      <c r="L54" s="116">
        <f t="shared" si="0"/>
        <v>0</v>
      </c>
    </row>
    <row r="55" spans="1:12" ht="31.5" hidden="1" x14ac:dyDescent="0.25">
      <c r="A55" s="120" t="s">
        <v>4</v>
      </c>
      <c r="B55" s="120" t="s">
        <v>873</v>
      </c>
      <c r="C55" s="120" t="s">
        <v>355</v>
      </c>
      <c r="D55" s="120" t="s">
        <v>873</v>
      </c>
      <c r="E55" s="120" t="s">
        <v>984</v>
      </c>
      <c r="F55" s="120" t="s">
        <v>964</v>
      </c>
      <c r="G55" s="120" t="s">
        <v>955</v>
      </c>
      <c r="H55" s="120" t="s">
        <v>955</v>
      </c>
      <c r="I55" s="120" t="s">
        <v>957</v>
      </c>
      <c r="J55" s="124" t="s">
        <v>1022</v>
      </c>
      <c r="K55" s="127"/>
      <c r="L55" s="116">
        <f t="shared" si="0"/>
        <v>0</v>
      </c>
    </row>
    <row r="56" spans="1:12" ht="15.75" hidden="1" x14ac:dyDescent="0.25">
      <c r="A56" s="120"/>
      <c r="B56" s="120"/>
      <c r="C56" s="120"/>
      <c r="D56" s="120"/>
      <c r="E56" s="120"/>
      <c r="F56" s="120"/>
      <c r="G56" s="120"/>
      <c r="H56" s="120"/>
      <c r="I56" s="120"/>
      <c r="J56" s="124"/>
      <c r="K56" s="127"/>
      <c r="L56" s="116">
        <f t="shared" si="0"/>
        <v>0</v>
      </c>
    </row>
    <row r="57" spans="1:12" ht="15.75" x14ac:dyDescent="0.25">
      <c r="A57" s="117" t="s">
        <v>4</v>
      </c>
      <c r="B57" s="117" t="s">
        <v>873</v>
      </c>
      <c r="C57" s="117" t="s">
        <v>355</v>
      </c>
      <c r="D57" s="117" t="s">
        <v>873</v>
      </c>
      <c r="E57" s="117" t="s">
        <v>971</v>
      </c>
      <c r="F57" s="117" t="s">
        <v>956</v>
      </c>
      <c r="G57" s="117" t="s">
        <v>955</v>
      </c>
      <c r="H57" s="117" t="s">
        <v>955</v>
      </c>
      <c r="I57" s="117" t="s">
        <v>957</v>
      </c>
      <c r="J57" s="118" t="s">
        <v>1023</v>
      </c>
      <c r="K57" s="119">
        <f>SUM(K58:K59)</f>
        <v>6000000</v>
      </c>
      <c r="L57" s="116">
        <f t="shared" si="0"/>
        <v>1.7018786928605912E-3</v>
      </c>
    </row>
    <row r="58" spans="1:12" ht="31.5" hidden="1" x14ac:dyDescent="0.25">
      <c r="A58" s="120" t="s">
        <v>4</v>
      </c>
      <c r="B58" s="120" t="s">
        <v>873</v>
      </c>
      <c r="C58" s="120" t="s">
        <v>355</v>
      </c>
      <c r="D58" s="120" t="s">
        <v>873</v>
      </c>
      <c r="E58" s="120" t="s">
        <v>971</v>
      </c>
      <c r="F58" s="120" t="s">
        <v>964</v>
      </c>
      <c r="G58" s="120" t="s">
        <v>955</v>
      </c>
      <c r="H58" s="120" t="s">
        <v>955</v>
      </c>
      <c r="I58" s="120" t="s">
        <v>957</v>
      </c>
      <c r="J58" s="124" t="s">
        <v>1024</v>
      </c>
      <c r="K58" s="127"/>
      <c r="L58" s="116">
        <f t="shared" si="0"/>
        <v>0</v>
      </c>
    </row>
    <row r="59" spans="1:12" ht="15.75" x14ac:dyDescent="0.25">
      <c r="A59" s="120" t="s">
        <v>4</v>
      </c>
      <c r="B59" s="120" t="s">
        <v>873</v>
      </c>
      <c r="C59" s="120" t="s">
        <v>355</v>
      </c>
      <c r="D59" s="120" t="s">
        <v>873</v>
      </c>
      <c r="E59" s="120" t="s">
        <v>971</v>
      </c>
      <c r="F59" s="120" t="s">
        <v>977</v>
      </c>
      <c r="G59" s="120" t="s">
        <v>955</v>
      </c>
      <c r="H59" s="120" t="s">
        <v>955</v>
      </c>
      <c r="I59" s="120" t="s">
        <v>957</v>
      </c>
      <c r="J59" s="124" t="s">
        <v>1025</v>
      </c>
      <c r="K59" s="127">
        <v>6000000</v>
      </c>
      <c r="L59" s="116">
        <f t="shared" si="0"/>
        <v>1.7018786928605912E-3</v>
      </c>
    </row>
    <row r="60" spans="1:12" ht="15.75" hidden="1" x14ac:dyDescent="0.25">
      <c r="A60" s="120"/>
      <c r="B60" s="120"/>
      <c r="C60" s="120"/>
      <c r="D60" s="120"/>
      <c r="E60" s="120"/>
      <c r="F60" s="120"/>
      <c r="G60" s="120"/>
      <c r="H60" s="120"/>
      <c r="I60" s="120"/>
      <c r="J60" s="124"/>
      <c r="K60" s="127"/>
      <c r="L60" s="116">
        <f t="shared" si="0"/>
        <v>0</v>
      </c>
    </row>
    <row r="61" spans="1:12" ht="31.5" x14ac:dyDescent="0.25">
      <c r="A61" s="117" t="s">
        <v>4</v>
      </c>
      <c r="B61" s="117" t="s">
        <v>873</v>
      </c>
      <c r="C61" s="117" t="s">
        <v>873</v>
      </c>
      <c r="D61" s="117" t="s">
        <v>955</v>
      </c>
      <c r="E61" s="117" t="s">
        <v>956</v>
      </c>
      <c r="F61" s="117" t="s">
        <v>956</v>
      </c>
      <c r="G61" s="117" t="s">
        <v>955</v>
      </c>
      <c r="H61" s="117" t="s">
        <v>955</v>
      </c>
      <c r="I61" s="117" t="s">
        <v>957</v>
      </c>
      <c r="J61" s="118" t="s">
        <v>1026</v>
      </c>
      <c r="K61" s="119">
        <f>K62+K68</f>
        <v>13000000</v>
      </c>
      <c r="L61" s="116">
        <f t="shared" si="0"/>
        <v>3.6874038345312806E-3</v>
      </c>
    </row>
    <row r="62" spans="1:12" ht="15.75" x14ac:dyDescent="0.25">
      <c r="A62" s="117" t="s">
        <v>4</v>
      </c>
      <c r="B62" s="117" t="s">
        <v>873</v>
      </c>
      <c r="C62" s="117" t="s">
        <v>873</v>
      </c>
      <c r="D62" s="117" t="s">
        <v>4</v>
      </c>
      <c r="E62" s="117" t="s">
        <v>956</v>
      </c>
      <c r="F62" s="117" t="s">
        <v>956</v>
      </c>
      <c r="G62" s="117" t="s">
        <v>955</v>
      </c>
      <c r="H62" s="117" t="s">
        <v>955</v>
      </c>
      <c r="I62" s="117" t="s">
        <v>957</v>
      </c>
      <c r="J62" s="118" t="s">
        <v>1027</v>
      </c>
      <c r="K62" s="119">
        <f>+K63+K64</f>
        <v>9000000</v>
      </c>
      <c r="L62" s="116">
        <f t="shared" si="0"/>
        <v>2.5528180392908866E-3</v>
      </c>
    </row>
    <row r="63" spans="1:12" ht="31.5" hidden="1" x14ac:dyDescent="0.25">
      <c r="A63" s="120" t="s">
        <v>4</v>
      </c>
      <c r="B63" s="120" t="s">
        <v>873</v>
      </c>
      <c r="C63" s="120" t="s">
        <v>873</v>
      </c>
      <c r="D63" s="120" t="s">
        <v>4</v>
      </c>
      <c r="E63" s="120" t="s">
        <v>971</v>
      </c>
      <c r="F63" s="120" t="s">
        <v>956</v>
      </c>
      <c r="G63" s="120" t="s">
        <v>955</v>
      </c>
      <c r="H63" s="120" t="s">
        <v>955</v>
      </c>
      <c r="I63" s="120" t="s">
        <v>957</v>
      </c>
      <c r="J63" s="124" t="s">
        <v>1028</v>
      </c>
      <c r="K63" s="123">
        <v>5000000</v>
      </c>
      <c r="L63" s="116">
        <f t="shared" si="0"/>
        <v>1.4182322440504927E-3</v>
      </c>
    </row>
    <row r="64" spans="1:12" ht="15.75" hidden="1" x14ac:dyDescent="0.25">
      <c r="A64" s="120" t="s">
        <v>4</v>
      </c>
      <c r="B64" s="120" t="s">
        <v>873</v>
      </c>
      <c r="C64" s="120" t="s">
        <v>873</v>
      </c>
      <c r="D64" s="120" t="s">
        <v>4</v>
      </c>
      <c r="E64" s="120" t="s">
        <v>966</v>
      </c>
      <c r="F64" s="120" t="s">
        <v>956</v>
      </c>
      <c r="G64" s="120" t="s">
        <v>955</v>
      </c>
      <c r="H64" s="120" t="s">
        <v>955</v>
      </c>
      <c r="I64" s="120" t="s">
        <v>957</v>
      </c>
      <c r="J64" s="124" t="s">
        <v>1029</v>
      </c>
      <c r="K64" s="123">
        <f>+K65+K66</f>
        <v>4000000</v>
      </c>
      <c r="L64" s="116">
        <f t="shared" si="0"/>
        <v>1.134585795240394E-3</v>
      </c>
    </row>
    <row r="65" spans="1:12" ht="31.5" hidden="1" x14ac:dyDescent="0.25">
      <c r="A65" s="120" t="s">
        <v>4</v>
      </c>
      <c r="B65" s="120" t="s">
        <v>873</v>
      </c>
      <c r="C65" s="120" t="s">
        <v>873</v>
      </c>
      <c r="D65" s="120" t="s">
        <v>4</v>
      </c>
      <c r="E65" s="120" t="s">
        <v>966</v>
      </c>
      <c r="F65" s="120" t="s">
        <v>956</v>
      </c>
      <c r="G65" s="120" t="s">
        <v>955</v>
      </c>
      <c r="H65" s="120" t="s">
        <v>955</v>
      </c>
      <c r="I65" s="120" t="s">
        <v>973</v>
      </c>
      <c r="J65" s="124" t="s">
        <v>1030</v>
      </c>
      <c r="K65" s="127">
        <v>4000000</v>
      </c>
      <c r="L65" s="116">
        <f t="shared" si="0"/>
        <v>1.134585795240394E-3</v>
      </c>
    </row>
    <row r="66" spans="1:12" ht="31.5" hidden="1" x14ac:dyDescent="0.25">
      <c r="A66" s="120" t="s">
        <v>4</v>
      </c>
      <c r="B66" s="120" t="s">
        <v>873</v>
      </c>
      <c r="C66" s="120" t="s">
        <v>873</v>
      </c>
      <c r="D66" s="120" t="s">
        <v>4</v>
      </c>
      <c r="E66" s="120" t="s">
        <v>966</v>
      </c>
      <c r="F66" s="120" t="s">
        <v>956</v>
      </c>
      <c r="G66" s="120" t="s">
        <v>955</v>
      </c>
      <c r="H66" s="120" t="s">
        <v>955</v>
      </c>
      <c r="I66" s="120" t="s">
        <v>975</v>
      </c>
      <c r="J66" s="124" t="s">
        <v>1031</v>
      </c>
      <c r="K66" s="127"/>
      <c r="L66" s="116">
        <f t="shared" si="0"/>
        <v>0</v>
      </c>
    </row>
    <row r="67" spans="1:12" ht="15.75" x14ac:dyDescent="0.25">
      <c r="A67" s="120"/>
      <c r="B67" s="120"/>
      <c r="C67" s="120"/>
      <c r="D67" s="120"/>
      <c r="E67" s="120"/>
      <c r="F67" s="120"/>
      <c r="G67" s="120"/>
      <c r="H67" s="120"/>
      <c r="I67" s="120"/>
      <c r="J67" s="124"/>
      <c r="K67" s="127"/>
      <c r="L67" s="116">
        <f t="shared" si="0"/>
        <v>0</v>
      </c>
    </row>
    <row r="68" spans="1:12" ht="15.75" x14ac:dyDescent="0.25">
      <c r="A68" s="117" t="s">
        <v>4</v>
      </c>
      <c r="B68" s="117" t="s">
        <v>873</v>
      </c>
      <c r="C68" s="117" t="s">
        <v>873</v>
      </c>
      <c r="D68" s="117" t="s">
        <v>355</v>
      </c>
      <c r="E68" s="117" t="s">
        <v>956</v>
      </c>
      <c r="F68" s="117" t="s">
        <v>956</v>
      </c>
      <c r="G68" s="117" t="s">
        <v>955</v>
      </c>
      <c r="H68" s="117" t="s">
        <v>955</v>
      </c>
      <c r="I68" s="117" t="s">
        <v>957</v>
      </c>
      <c r="J68" s="118" t="s">
        <v>1032</v>
      </c>
      <c r="K68" s="119">
        <f>K69</f>
        <v>4000000</v>
      </c>
      <c r="L68" s="116">
        <f t="shared" si="0"/>
        <v>1.134585795240394E-3</v>
      </c>
    </row>
    <row r="69" spans="1:12" ht="15.75" hidden="1" x14ac:dyDescent="0.25">
      <c r="A69" s="120" t="s">
        <v>4</v>
      </c>
      <c r="B69" s="120" t="s">
        <v>873</v>
      </c>
      <c r="C69" s="120" t="s">
        <v>873</v>
      </c>
      <c r="D69" s="120" t="s">
        <v>355</v>
      </c>
      <c r="E69" s="120" t="s">
        <v>964</v>
      </c>
      <c r="F69" s="120" t="s">
        <v>956</v>
      </c>
      <c r="G69" s="120" t="s">
        <v>955</v>
      </c>
      <c r="H69" s="120" t="s">
        <v>955</v>
      </c>
      <c r="I69" s="120" t="s">
        <v>957</v>
      </c>
      <c r="J69" s="124" t="s">
        <v>1033</v>
      </c>
      <c r="K69" s="127">
        <f>SUM(K70:K71)</f>
        <v>4000000</v>
      </c>
      <c r="L69" s="116">
        <f t="shared" si="0"/>
        <v>1.134585795240394E-3</v>
      </c>
    </row>
    <row r="70" spans="1:12" ht="31.5" hidden="1" x14ac:dyDescent="0.25">
      <c r="A70" s="120" t="s">
        <v>4</v>
      </c>
      <c r="B70" s="120" t="s">
        <v>873</v>
      </c>
      <c r="C70" s="120" t="s">
        <v>873</v>
      </c>
      <c r="D70" s="120" t="s">
        <v>355</v>
      </c>
      <c r="E70" s="120" t="s">
        <v>964</v>
      </c>
      <c r="F70" s="120" t="s">
        <v>956</v>
      </c>
      <c r="G70" s="120" t="s">
        <v>955</v>
      </c>
      <c r="H70" s="120" t="s">
        <v>955</v>
      </c>
      <c r="I70" s="120" t="s">
        <v>973</v>
      </c>
      <c r="J70" s="124" t="s">
        <v>1034</v>
      </c>
      <c r="K70" s="127">
        <v>1200000</v>
      </c>
      <c r="L70" s="116">
        <f t="shared" si="0"/>
        <v>3.403757385721182E-4</v>
      </c>
    </row>
    <row r="71" spans="1:12" ht="31.5" hidden="1" x14ac:dyDescent="0.25">
      <c r="A71" s="120" t="s">
        <v>4</v>
      </c>
      <c r="B71" s="120" t="s">
        <v>873</v>
      </c>
      <c r="C71" s="120" t="s">
        <v>873</v>
      </c>
      <c r="D71" s="120" t="s">
        <v>355</v>
      </c>
      <c r="E71" s="120" t="s">
        <v>964</v>
      </c>
      <c r="F71" s="120" t="s">
        <v>956</v>
      </c>
      <c r="G71" s="120" t="s">
        <v>955</v>
      </c>
      <c r="H71" s="120" t="s">
        <v>955</v>
      </c>
      <c r="I71" s="120" t="s">
        <v>975</v>
      </c>
      <c r="J71" s="124" t="s">
        <v>1035</v>
      </c>
      <c r="K71" s="127">
        <v>2800000</v>
      </c>
      <c r="L71" s="116">
        <f t="shared" si="0"/>
        <v>7.9421005666827581E-4</v>
      </c>
    </row>
    <row r="72" spans="1:12" ht="15.75" x14ac:dyDescent="0.25">
      <c r="A72" s="120"/>
      <c r="B72" s="120"/>
      <c r="C72" s="120"/>
      <c r="D72" s="120"/>
      <c r="E72" s="120"/>
      <c r="F72" s="120"/>
      <c r="G72" s="120"/>
      <c r="H72" s="120"/>
      <c r="I72" s="120"/>
      <c r="J72" s="124"/>
      <c r="K72" s="127"/>
      <c r="L72" s="116">
        <f t="shared" ref="L72:L92" si="1">+K72/$K$92</f>
        <v>0</v>
      </c>
    </row>
    <row r="73" spans="1:12" ht="15.75" hidden="1" x14ac:dyDescent="0.25">
      <c r="A73" s="117" t="s">
        <v>4</v>
      </c>
      <c r="B73" s="117" t="s">
        <v>873</v>
      </c>
      <c r="C73" s="117" t="s">
        <v>943</v>
      </c>
      <c r="D73" s="117" t="s">
        <v>955</v>
      </c>
      <c r="E73" s="117" t="s">
        <v>956</v>
      </c>
      <c r="F73" s="117" t="s">
        <v>956</v>
      </c>
      <c r="G73" s="117" t="s">
        <v>955</v>
      </c>
      <c r="H73" s="117" t="s">
        <v>955</v>
      </c>
      <c r="I73" s="117" t="s">
        <v>957</v>
      </c>
      <c r="J73" s="118" t="s">
        <v>1036</v>
      </c>
      <c r="K73" s="130">
        <f>SUM(K74:K75)</f>
        <v>0</v>
      </c>
      <c r="L73" s="116">
        <f t="shared" si="1"/>
        <v>0</v>
      </c>
    </row>
    <row r="74" spans="1:12" ht="15.75" hidden="1" x14ac:dyDescent="0.25">
      <c r="A74" s="120" t="s">
        <v>4</v>
      </c>
      <c r="B74" s="120" t="s">
        <v>873</v>
      </c>
      <c r="C74" s="120" t="s">
        <v>943</v>
      </c>
      <c r="D74" s="120" t="s">
        <v>4</v>
      </c>
      <c r="E74" s="120" t="s">
        <v>956</v>
      </c>
      <c r="F74" s="120" t="s">
        <v>956</v>
      </c>
      <c r="G74" s="120" t="s">
        <v>955</v>
      </c>
      <c r="H74" s="120" t="s">
        <v>955</v>
      </c>
      <c r="I74" s="120" t="s">
        <v>957</v>
      </c>
      <c r="J74" s="124" t="s">
        <v>1037</v>
      </c>
      <c r="K74" s="127"/>
      <c r="L74" s="116">
        <f t="shared" si="1"/>
        <v>0</v>
      </c>
    </row>
    <row r="75" spans="1:12" ht="15.75" hidden="1" x14ac:dyDescent="0.25">
      <c r="A75" s="120" t="s">
        <v>4</v>
      </c>
      <c r="B75" s="120" t="s">
        <v>873</v>
      </c>
      <c r="C75" s="120" t="s">
        <v>943</v>
      </c>
      <c r="D75" s="120" t="s">
        <v>943</v>
      </c>
      <c r="E75" s="120" t="s">
        <v>956</v>
      </c>
      <c r="F75" s="120" t="s">
        <v>956</v>
      </c>
      <c r="G75" s="120" t="s">
        <v>955</v>
      </c>
      <c r="H75" s="120" t="s">
        <v>955</v>
      </c>
      <c r="I75" s="120" t="s">
        <v>957</v>
      </c>
      <c r="J75" s="124" t="s">
        <v>1038</v>
      </c>
      <c r="K75" s="127"/>
      <c r="L75" s="116">
        <f t="shared" si="1"/>
        <v>0</v>
      </c>
    </row>
    <row r="76" spans="1:12" ht="15.75" hidden="1" x14ac:dyDescent="0.25">
      <c r="A76" s="120"/>
      <c r="B76" s="120"/>
      <c r="C76" s="120"/>
      <c r="D76" s="120"/>
      <c r="E76" s="120"/>
      <c r="F76" s="120"/>
      <c r="G76" s="120"/>
      <c r="H76" s="120"/>
      <c r="I76" s="120"/>
      <c r="J76" s="124"/>
      <c r="K76" s="127"/>
      <c r="L76" s="116">
        <f t="shared" si="1"/>
        <v>0</v>
      </c>
    </row>
    <row r="77" spans="1:12" ht="15.75" x14ac:dyDescent="0.25">
      <c r="A77" s="117" t="s">
        <v>4</v>
      </c>
      <c r="B77" s="117" t="s">
        <v>1012</v>
      </c>
      <c r="C77" s="117" t="s">
        <v>955</v>
      </c>
      <c r="D77" s="117" t="s">
        <v>955</v>
      </c>
      <c r="E77" s="117" t="s">
        <v>956</v>
      </c>
      <c r="F77" s="117" t="s">
        <v>956</v>
      </c>
      <c r="G77" s="117" t="s">
        <v>955</v>
      </c>
      <c r="H77" s="117" t="s">
        <v>955</v>
      </c>
      <c r="I77" s="117" t="s">
        <v>957</v>
      </c>
      <c r="J77" s="118" t="s">
        <v>901</v>
      </c>
      <c r="K77" s="119">
        <f>+K78</f>
        <v>2100000000</v>
      </c>
      <c r="L77" s="116">
        <f t="shared" si="1"/>
        <v>0.59565754250120684</v>
      </c>
    </row>
    <row r="78" spans="1:12" ht="31.5" x14ac:dyDescent="0.25">
      <c r="A78" s="120" t="s">
        <v>4</v>
      </c>
      <c r="B78" s="120" t="s">
        <v>1012</v>
      </c>
      <c r="C78" s="120" t="s">
        <v>4</v>
      </c>
      <c r="D78" s="120" t="s">
        <v>955</v>
      </c>
      <c r="E78" s="120" t="s">
        <v>956</v>
      </c>
      <c r="F78" s="120" t="s">
        <v>956</v>
      </c>
      <c r="G78" s="120" t="s">
        <v>955</v>
      </c>
      <c r="H78" s="120" t="s">
        <v>955</v>
      </c>
      <c r="I78" s="120" t="s">
        <v>957</v>
      </c>
      <c r="J78" s="118" t="s">
        <v>1039</v>
      </c>
      <c r="K78" s="119">
        <f>+K79</f>
        <v>2100000000</v>
      </c>
      <c r="L78" s="116">
        <f t="shared" si="1"/>
        <v>0.59565754250120684</v>
      </c>
    </row>
    <row r="79" spans="1:12" ht="15.75" x14ac:dyDescent="0.25">
      <c r="A79" s="120" t="s">
        <v>4</v>
      </c>
      <c r="B79" s="120" t="s">
        <v>1012</v>
      </c>
      <c r="C79" s="120" t="s">
        <v>4</v>
      </c>
      <c r="D79" s="120" t="s">
        <v>4</v>
      </c>
      <c r="E79" s="120" t="s">
        <v>956</v>
      </c>
      <c r="F79" s="120" t="s">
        <v>956</v>
      </c>
      <c r="G79" s="120" t="s">
        <v>955</v>
      </c>
      <c r="H79" s="120" t="s">
        <v>955</v>
      </c>
      <c r="I79" s="120" t="s">
        <v>957</v>
      </c>
      <c r="J79" s="124" t="s">
        <v>1040</v>
      </c>
      <c r="K79" s="127">
        <v>2100000000</v>
      </c>
      <c r="L79" s="116">
        <f t="shared" si="1"/>
        <v>0.59565754250120684</v>
      </c>
    </row>
    <row r="80" spans="1:12" ht="15.75" x14ac:dyDescent="0.2">
      <c r="A80" s="113" t="s">
        <v>873</v>
      </c>
      <c r="B80" s="113" t="s">
        <v>955</v>
      </c>
      <c r="C80" s="113" t="s">
        <v>955</v>
      </c>
      <c r="D80" s="113" t="s">
        <v>955</v>
      </c>
      <c r="E80" s="113" t="s">
        <v>955</v>
      </c>
      <c r="F80" s="113" t="s">
        <v>955</v>
      </c>
      <c r="G80" s="113" t="s">
        <v>955</v>
      </c>
      <c r="H80" s="113" t="s">
        <v>955</v>
      </c>
      <c r="I80" s="113" t="s">
        <v>957</v>
      </c>
      <c r="J80" s="114" t="s">
        <v>1041</v>
      </c>
      <c r="K80" s="115">
        <f>K81</f>
        <v>173417454.77680001</v>
      </c>
      <c r="L80" s="116">
        <f t="shared" si="1"/>
        <v>4.9189245209125175E-2</v>
      </c>
    </row>
    <row r="81" spans="1:12" ht="15.75" x14ac:dyDescent="0.25">
      <c r="A81" s="117" t="s">
        <v>873</v>
      </c>
      <c r="B81" s="117" t="s">
        <v>873</v>
      </c>
      <c r="C81" s="117" t="s">
        <v>955</v>
      </c>
      <c r="D81" s="117" t="s">
        <v>955</v>
      </c>
      <c r="E81" s="117" t="s">
        <v>956</v>
      </c>
      <c r="F81" s="117" t="s">
        <v>956</v>
      </c>
      <c r="G81" s="117" t="s">
        <v>955</v>
      </c>
      <c r="H81" s="117" t="s">
        <v>955</v>
      </c>
      <c r="I81" s="117" t="s">
        <v>957</v>
      </c>
      <c r="J81" s="118" t="s">
        <v>1042</v>
      </c>
      <c r="K81" s="119">
        <f>+K82+K86</f>
        <v>173417454.77680001</v>
      </c>
      <c r="L81" s="116">
        <f t="shared" si="1"/>
        <v>4.9189245209125175E-2</v>
      </c>
    </row>
    <row r="82" spans="1:12" ht="15.75" x14ac:dyDescent="0.25">
      <c r="A82" s="117" t="s">
        <v>873</v>
      </c>
      <c r="B82" s="117" t="s">
        <v>873</v>
      </c>
      <c r="C82" s="117" t="s">
        <v>4</v>
      </c>
      <c r="D82" s="117" t="s">
        <v>955</v>
      </c>
      <c r="E82" s="117" t="s">
        <v>956</v>
      </c>
      <c r="F82" s="117" t="s">
        <v>956</v>
      </c>
      <c r="G82" s="117" t="s">
        <v>955</v>
      </c>
      <c r="H82" s="117" t="s">
        <v>955</v>
      </c>
      <c r="I82" s="117" t="s">
        <v>957</v>
      </c>
      <c r="J82" s="118" t="s">
        <v>1043</v>
      </c>
      <c r="K82" s="130">
        <f>SUM(K83:K85)</f>
        <v>62917454.776799999</v>
      </c>
      <c r="L82" s="116">
        <f t="shared" si="1"/>
        <v>1.7846312615609289E-2</v>
      </c>
    </row>
    <row r="83" spans="1:12" ht="15.75" x14ac:dyDescent="0.25">
      <c r="A83" s="120" t="s">
        <v>873</v>
      </c>
      <c r="B83" s="120" t="s">
        <v>873</v>
      </c>
      <c r="C83" s="120" t="s">
        <v>4</v>
      </c>
      <c r="D83" s="120" t="s">
        <v>4</v>
      </c>
      <c r="E83" s="120" t="s">
        <v>956</v>
      </c>
      <c r="F83" s="120" t="s">
        <v>956</v>
      </c>
      <c r="G83" s="120" t="s">
        <v>955</v>
      </c>
      <c r="H83" s="120" t="s">
        <v>955</v>
      </c>
      <c r="I83" s="120" t="s">
        <v>973</v>
      </c>
      <c r="J83" s="124" t="s">
        <v>1044</v>
      </c>
      <c r="K83" s="136">
        <v>50017454.776799999</v>
      </c>
      <c r="L83" s="116">
        <f t="shared" si="1"/>
        <v>1.4187273425959018E-2</v>
      </c>
    </row>
    <row r="84" spans="1:12" ht="15.75" x14ac:dyDescent="0.25">
      <c r="A84" s="120" t="s">
        <v>873</v>
      </c>
      <c r="B84" s="120" t="s">
        <v>873</v>
      </c>
      <c r="C84" s="120" t="s">
        <v>4</v>
      </c>
      <c r="D84" s="120" t="s">
        <v>4</v>
      </c>
      <c r="E84" s="120" t="s">
        <v>956</v>
      </c>
      <c r="F84" s="120" t="s">
        <v>956</v>
      </c>
      <c r="G84" s="120" t="s">
        <v>955</v>
      </c>
      <c r="H84" s="120" t="s">
        <v>955</v>
      </c>
      <c r="I84" s="120" t="s">
        <v>975</v>
      </c>
      <c r="J84" s="124" t="s">
        <v>1045</v>
      </c>
      <c r="K84" s="127">
        <v>12000000</v>
      </c>
      <c r="L84" s="116">
        <f t="shared" si="1"/>
        <v>3.4037573857211823E-3</v>
      </c>
    </row>
    <row r="85" spans="1:12" ht="31.5" x14ac:dyDescent="0.25">
      <c r="A85" s="120" t="s">
        <v>873</v>
      </c>
      <c r="B85" s="120" t="s">
        <v>873</v>
      </c>
      <c r="C85" s="120" t="s">
        <v>4</v>
      </c>
      <c r="D85" s="120" t="s">
        <v>4</v>
      </c>
      <c r="E85" s="120" t="s">
        <v>956</v>
      </c>
      <c r="F85" s="120" t="s">
        <v>956</v>
      </c>
      <c r="G85" s="120" t="s">
        <v>955</v>
      </c>
      <c r="H85" s="120" t="s">
        <v>955</v>
      </c>
      <c r="I85" s="120" t="s">
        <v>975</v>
      </c>
      <c r="J85" s="124" t="s">
        <v>1046</v>
      </c>
      <c r="K85" s="127">
        <v>900000</v>
      </c>
      <c r="L85" s="116">
        <f t="shared" si="1"/>
        <v>2.5528180392908866E-4</v>
      </c>
    </row>
    <row r="86" spans="1:12" ht="15.75" x14ac:dyDescent="0.25">
      <c r="A86" s="117" t="s">
        <v>873</v>
      </c>
      <c r="B86" s="117" t="s">
        <v>873</v>
      </c>
      <c r="C86" s="117" t="s">
        <v>355</v>
      </c>
      <c r="D86" s="117" t="s">
        <v>955</v>
      </c>
      <c r="E86" s="117" t="s">
        <v>956</v>
      </c>
      <c r="F86" s="117" t="s">
        <v>956</v>
      </c>
      <c r="G86" s="117" t="s">
        <v>955</v>
      </c>
      <c r="H86" s="117" t="s">
        <v>955</v>
      </c>
      <c r="I86" s="117" t="s">
        <v>957</v>
      </c>
      <c r="J86" s="118" t="s">
        <v>1047</v>
      </c>
      <c r="K86" s="130">
        <f>+K87+K88</f>
        <v>110500000</v>
      </c>
      <c r="L86" s="116">
        <f t="shared" si="1"/>
        <v>3.1342932593515886E-2</v>
      </c>
    </row>
    <row r="87" spans="1:12" ht="15.75" hidden="1" x14ac:dyDescent="0.25">
      <c r="A87" s="120" t="s">
        <v>873</v>
      </c>
      <c r="B87" s="120" t="s">
        <v>873</v>
      </c>
      <c r="C87" s="120" t="s">
        <v>355</v>
      </c>
      <c r="D87" s="120" t="s">
        <v>4</v>
      </c>
      <c r="E87" s="120" t="s">
        <v>956</v>
      </c>
      <c r="F87" s="120" t="s">
        <v>956</v>
      </c>
      <c r="G87" s="120" t="s">
        <v>955</v>
      </c>
      <c r="H87" s="120" t="s">
        <v>955</v>
      </c>
      <c r="I87" s="120" t="s">
        <v>957</v>
      </c>
      <c r="J87" s="124" t="s">
        <v>1048</v>
      </c>
      <c r="K87" s="137"/>
      <c r="L87" s="116">
        <f t="shared" si="1"/>
        <v>0</v>
      </c>
    </row>
    <row r="88" spans="1:12" ht="15.75" hidden="1" x14ac:dyDescent="0.25">
      <c r="A88" s="117" t="s">
        <v>873</v>
      </c>
      <c r="B88" s="117" t="s">
        <v>873</v>
      </c>
      <c r="C88" s="117" t="s">
        <v>355</v>
      </c>
      <c r="D88" s="117" t="s">
        <v>955</v>
      </c>
      <c r="E88" s="117" t="s">
        <v>956</v>
      </c>
      <c r="F88" s="117" t="s">
        <v>956</v>
      </c>
      <c r="G88" s="117" t="s">
        <v>955</v>
      </c>
      <c r="H88" s="117" t="s">
        <v>955</v>
      </c>
      <c r="I88" s="120" t="s">
        <v>957</v>
      </c>
      <c r="J88" s="124" t="s">
        <v>1049</v>
      </c>
      <c r="K88" s="130">
        <f>SUM(K89:K91)</f>
        <v>110500000</v>
      </c>
      <c r="L88" s="116">
        <f t="shared" si="1"/>
        <v>3.1342932593515886E-2</v>
      </c>
    </row>
    <row r="89" spans="1:12" ht="47.25" hidden="1" x14ac:dyDescent="0.25">
      <c r="A89" s="120" t="s">
        <v>873</v>
      </c>
      <c r="B89" s="120" t="s">
        <v>873</v>
      </c>
      <c r="C89" s="120" t="s">
        <v>355</v>
      </c>
      <c r="D89" s="120" t="s">
        <v>955</v>
      </c>
      <c r="E89" s="120" t="s">
        <v>956</v>
      </c>
      <c r="F89" s="120" t="s">
        <v>956</v>
      </c>
      <c r="G89" s="120" t="s">
        <v>955</v>
      </c>
      <c r="H89" s="120" t="s">
        <v>955</v>
      </c>
      <c r="I89" s="120" t="s">
        <v>989</v>
      </c>
      <c r="J89" s="134" t="s">
        <v>1050</v>
      </c>
      <c r="K89" s="127"/>
      <c r="L89" s="116">
        <f t="shared" si="1"/>
        <v>0</v>
      </c>
    </row>
    <row r="90" spans="1:12" ht="31.5" hidden="1" x14ac:dyDescent="0.25">
      <c r="A90" s="120" t="s">
        <v>873</v>
      </c>
      <c r="B90" s="120" t="s">
        <v>873</v>
      </c>
      <c r="C90" s="120" t="s">
        <v>355</v>
      </c>
      <c r="D90" s="120" t="s">
        <v>355</v>
      </c>
      <c r="E90" s="120" t="s">
        <v>956</v>
      </c>
      <c r="F90" s="120" t="s">
        <v>956</v>
      </c>
      <c r="G90" s="120" t="s">
        <v>955</v>
      </c>
      <c r="H90" s="120" t="s">
        <v>955</v>
      </c>
      <c r="I90" s="120" t="s">
        <v>991</v>
      </c>
      <c r="J90" s="132" t="s">
        <v>1051</v>
      </c>
      <c r="K90" s="127">
        <v>0</v>
      </c>
      <c r="L90" s="116">
        <f t="shared" si="1"/>
        <v>0</v>
      </c>
    </row>
    <row r="91" spans="1:12" s="108" customFormat="1" ht="47.25" x14ac:dyDescent="0.2">
      <c r="A91" s="138" t="s">
        <v>873</v>
      </c>
      <c r="B91" s="138" t="s">
        <v>873</v>
      </c>
      <c r="C91" s="138" t="s">
        <v>355</v>
      </c>
      <c r="D91" s="139">
        <v>0</v>
      </c>
      <c r="E91" s="138" t="s">
        <v>956</v>
      </c>
      <c r="F91" s="138" t="s">
        <v>956</v>
      </c>
      <c r="G91" s="138" t="s">
        <v>955</v>
      </c>
      <c r="H91" s="138" t="s">
        <v>955</v>
      </c>
      <c r="I91" s="138" t="s">
        <v>1015</v>
      </c>
      <c r="J91" s="140" t="s">
        <v>1052</v>
      </c>
      <c r="K91" s="141">
        <f>100000000+10500000</f>
        <v>110500000</v>
      </c>
      <c r="L91" s="116">
        <f t="shared" si="1"/>
        <v>3.1342932593515886E-2</v>
      </c>
    </row>
    <row r="92" spans="1:12" s="108" customFormat="1" ht="34.9" customHeight="1" x14ac:dyDescent="0.2">
      <c r="A92" s="110"/>
      <c r="B92" s="110"/>
      <c r="C92" s="110"/>
      <c r="D92" s="110"/>
      <c r="E92" s="110"/>
      <c r="F92" s="110"/>
      <c r="G92" s="110"/>
      <c r="H92" s="110"/>
      <c r="I92" s="110"/>
      <c r="J92" s="110" t="s">
        <v>1053</v>
      </c>
      <c r="K92" s="111">
        <f>+K80+K7</f>
        <v>3525515669.9300003</v>
      </c>
      <c r="L92" s="112">
        <f t="shared" si="1"/>
        <v>1</v>
      </c>
    </row>
  </sheetData>
  <mergeCells count="4">
    <mergeCell ref="A2:L2"/>
    <mergeCell ref="A3:L3"/>
    <mergeCell ref="A4:L4"/>
    <mergeCell ref="A6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87"/>
  <sheetViews>
    <sheetView tabSelected="1" topLeftCell="B1" zoomScale="110" zoomScaleNormal="110" workbookViewId="0">
      <selection activeCell="D8" sqref="D8"/>
    </sheetView>
  </sheetViews>
  <sheetFormatPr baseColWidth="10" defaultColWidth="30.5703125" defaultRowHeight="15.75" x14ac:dyDescent="0.25"/>
  <cols>
    <col min="1" max="1" width="12.5703125" style="142" customWidth="1"/>
    <col min="2" max="2" width="41.5703125" style="144" customWidth="1"/>
    <col min="3" max="3" width="7" style="142" hidden="1" customWidth="1"/>
    <col min="4" max="6" width="19.7109375" style="142" customWidth="1"/>
    <col min="7" max="7" width="30.5703125" style="142"/>
    <col min="8" max="8" width="16.7109375" style="142" customWidth="1"/>
    <col min="9" max="9" width="40.5703125" style="142" customWidth="1"/>
    <col min="10" max="16384" width="30.5703125" style="142"/>
  </cols>
  <sheetData>
    <row r="1" spans="1:6" x14ac:dyDescent="0.25">
      <c r="A1" s="194" t="s">
        <v>640</v>
      </c>
      <c r="B1" s="194"/>
      <c r="C1" s="194"/>
      <c r="D1" s="194"/>
      <c r="E1" s="194"/>
      <c r="F1" s="194"/>
    </row>
    <row r="2" spans="1:6" x14ac:dyDescent="0.25">
      <c r="A2" s="194" t="s">
        <v>1055</v>
      </c>
      <c r="B2" s="194"/>
      <c r="C2" s="194"/>
      <c r="D2" s="194"/>
      <c r="E2" s="194"/>
      <c r="F2" s="194"/>
    </row>
    <row r="3" spans="1:6" x14ac:dyDescent="0.25">
      <c r="A3" s="194" t="s">
        <v>1054</v>
      </c>
      <c r="B3" s="194"/>
      <c r="C3" s="194"/>
      <c r="D3" s="194"/>
      <c r="E3" s="194"/>
      <c r="F3" s="194"/>
    </row>
    <row r="4" spans="1:6" x14ac:dyDescent="0.25">
      <c r="A4" s="143"/>
      <c r="D4" s="145"/>
      <c r="E4" s="145"/>
      <c r="F4" s="146"/>
    </row>
    <row r="5" spans="1:6" ht="34.9" customHeight="1" x14ac:dyDescent="0.25">
      <c r="A5" s="147" t="s">
        <v>641</v>
      </c>
      <c r="B5" s="147" t="s">
        <v>642</v>
      </c>
      <c r="C5" s="147"/>
      <c r="D5" s="147" t="s">
        <v>643</v>
      </c>
      <c r="E5" s="147" t="s">
        <v>644</v>
      </c>
      <c r="F5" s="147" t="s">
        <v>645</v>
      </c>
    </row>
    <row r="6" spans="1:6" x14ac:dyDescent="0.25">
      <c r="A6" s="148">
        <v>0</v>
      </c>
      <c r="B6" s="149" t="s">
        <v>9</v>
      </c>
      <c r="C6" s="150"/>
      <c r="D6" s="151">
        <f>+D7+D10+D14+D25+D31</f>
        <v>873662162.61999989</v>
      </c>
      <c r="E6" s="151">
        <f>+E7+E10+E14+E25+E31</f>
        <v>1384144213.03</v>
      </c>
      <c r="F6" s="151">
        <f>+D6+E6</f>
        <v>2257806375.6499996</v>
      </c>
    </row>
    <row r="7" spans="1:6" x14ac:dyDescent="0.25">
      <c r="A7" s="148" t="s">
        <v>646</v>
      </c>
      <c r="B7" s="152" t="s">
        <v>647</v>
      </c>
      <c r="C7" s="153"/>
      <c r="D7" s="151">
        <f>SUM(D8:D9)</f>
        <v>328205268</v>
      </c>
      <c r="E7" s="151">
        <f>SUM(E8:E9)</f>
        <v>590451600</v>
      </c>
      <c r="F7" s="151">
        <f>SUM(F8:F9)</f>
        <v>918656868</v>
      </c>
    </row>
    <row r="8" spans="1:6" x14ac:dyDescent="0.25">
      <c r="A8" s="148" t="s">
        <v>648</v>
      </c>
      <c r="B8" s="154" t="s">
        <v>649</v>
      </c>
      <c r="C8" s="155"/>
      <c r="D8" s="156">
        <v>323705268</v>
      </c>
      <c r="E8" s="156">
        <v>587451600</v>
      </c>
      <c r="F8" s="156">
        <f>+D8+E8</f>
        <v>911156868</v>
      </c>
    </row>
    <row r="9" spans="1:6" x14ac:dyDescent="0.25">
      <c r="A9" s="148" t="s">
        <v>650</v>
      </c>
      <c r="B9" s="154" t="s">
        <v>651</v>
      </c>
      <c r="C9" s="155"/>
      <c r="D9" s="156">
        <v>4500000</v>
      </c>
      <c r="E9" s="156">
        <v>3000000</v>
      </c>
      <c r="F9" s="156">
        <f>+D9+E9</f>
        <v>7500000</v>
      </c>
    </row>
    <row r="10" spans="1:6" x14ac:dyDescent="0.25">
      <c r="A10" s="148" t="s">
        <v>652</v>
      </c>
      <c r="B10" s="152" t="s">
        <v>653</v>
      </c>
      <c r="C10" s="153"/>
      <c r="D10" s="151">
        <f>SUM(D11:D13)</f>
        <v>16421000</v>
      </c>
      <c r="E10" s="151">
        <f>SUM(E11:E13)</f>
        <v>14750000</v>
      </c>
      <c r="F10" s="151">
        <f>SUM(F11:F13)</f>
        <v>31171000</v>
      </c>
    </row>
    <row r="11" spans="1:6" x14ac:dyDescent="0.25">
      <c r="A11" s="148" t="s">
        <v>654</v>
      </c>
      <c r="B11" s="154" t="s">
        <v>655</v>
      </c>
      <c r="C11" s="155"/>
      <c r="D11" s="156">
        <v>1250000</v>
      </c>
      <c r="E11" s="156">
        <v>13250000</v>
      </c>
      <c r="F11" s="156">
        <f>+D11+E11</f>
        <v>14500000</v>
      </c>
    </row>
    <row r="12" spans="1:6" x14ac:dyDescent="0.25">
      <c r="A12" s="148" t="s">
        <v>656</v>
      </c>
      <c r="B12" s="154" t="s">
        <v>26</v>
      </c>
      <c r="C12" s="155"/>
      <c r="D12" s="156">
        <v>0</v>
      </c>
      <c r="E12" s="156">
        <v>1500000</v>
      </c>
      <c r="F12" s="156">
        <f>+D12+E12</f>
        <v>1500000</v>
      </c>
    </row>
    <row r="13" spans="1:6" x14ac:dyDescent="0.25">
      <c r="A13" s="148" t="s">
        <v>657</v>
      </c>
      <c r="B13" s="154" t="s">
        <v>33</v>
      </c>
      <c r="C13" s="155"/>
      <c r="D13" s="156">
        <v>15171000</v>
      </c>
      <c r="E13" s="156">
        <v>0</v>
      </c>
      <c r="F13" s="156">
        <f>+D13+E13</f>
        <v>15171000</v>
      </c>
    </row>
    <row r="14" spans="1:6" x14ac:dyDescent="0.25">
      <c r="A14" s="148" t="s">
        <v>658</v>
      </c>
      <c r="B14" s="152" t="s">
        <v>659</v>
      </c>
      <c r="C14" s="153"/>
      <c r="D14" s="151">
        <f>+D15+D16+D19+D20+D21</f>
        <v>354303934.27000004</v>
      </c>
      <c r="E14" s="151">
        <f>+E15+E16+E19+E20+E21</f>
        <v>497591069.19</v>
      </c>
      <c r="F14" s="151">
        <f>+F15+F16+F19+F20+F21</f>
        <v>851895003.45999992</v>
      </c>
    </row>
    <row r="15" spans="1:6" x14ac:dyDescent="0.25">
      <c r="A15" s="148" t="s">
        <v>660</v>
      </c>
      <c r="B15" s="154" t="s">
        <v>661</v>
      </c>
      <c r="C15" s="155"/>
      <c r="D15" s="156">
        <v>100434372</v>
      </c>
      <c r="E15" s="156">
        <v>148400124</v>
      </c>
      <c r="F15" s="156">
        <f>+D15+E15</f>
        <v>248834496</v>
      </c>
    </row>
    <row r="16" spans="1:6" x14ac:dyDescent="0.25">
      <c r="A16" s="148" t="s">
        <v>662</v>
      </c>
      <c r="B16" s="154" t="s">
        <v>38</v>
      </c>
      <c r="C16" s="155"/>
      <c r="D16" s="156">
        <v>118353540</v>
      </c>
      <c r="E16" s="156">
        <v>141245880</v>
      </c>
      <c r="F16" s="156">
        <f>SUM(F17:F18)</f>
        <v>259599420</v>
      </c>
    </row>
    <row r="17" spans="1:6" x14ac:dyDescent="0.25">
      <c r="A17" s="148" t="s">
        <v>663</v>
      </c>
      <c r="B17" s="154" t="s">
        <v>664</v>
      </c>
      <c r="C17" s="154"/>
      <c r="D17" s="156">
        <v>33620520</v>
      </c>
      <c r="E17" s="156">
        <v>7514400</v>
      </c>
      <c r="F17" s="156">
        <f>+D17+E17</f>
        <v>41134920</v>
      </c>
    </row>
    <row r="18" spans="1:6" ht="31.5" x14ac:dyDescent="0.25">
      <c r="A18" s="148" t="s">
        <v>665</v>
      </c>
      <c r="B18" s="154" t="s">
        <v>666</v>
      </c>
      <c r="C18" s="154"/>
      <c r="D18" s="156">
        <v>84733020</v>
      </c>
      <c r="E18" s="156">
        <v>133731480</v>
      </c>
      <c r="F18" s="156">
        <f>+D18+E18</f>
        <v>218464500</v>
      </c>
    </row>
    <row r="19" spans="1:6" x14ac:dyDescent="0.25">
      <c r="A19" s="148" t="s">
        <v>667</v>
      </c>
      <c r="B19" s="154" t="s">
        <v>40</v>
      </c>
      <c r="C19" s="157">
        <v>8.3299999999999999E-2</v>
      </c>
      <c r="D19" s="156">
        <v>52846572.090000004</v>
      </c>
      <c r="E19" s="156">
        <v>86721249.280000001</v>
      </c>
      <c r="F19" s="156">
        <f>+D19+E19</f>
        <v>139567821.37</v>
      </c>
    </row>
    <row r="20" spans="1:6" x14ac:dyDescent="0.25">
      <c r="A20" s="148" t="s">
        <v>668</v>
      </c>
      <c r="B20" s="154" t="s">
        <v>42</v>
      </c>
      <c r="C20" s="157">
        <v>8.3299999999999999E-2</v>
      </c>
      <c r="D20" s="156">
        <v>45282952.18</v>
      </c>
      <c r="E20" s="156">
        <v>55052847.109999999</v>
      </c>
      <c r="F20" s="156">
        <f>+D20+E20</f>
        <v>100335799.28999999</v>
      </c>
    </row>
    <row r="21" spans="1:6" x14ac:dyDescent="0.25">
      <c r="A21" s="148" t="s">
        <v>669</v>
      </c>
      <c r="B21" s="154" t="s">
        <v>44</v>
      </c>
      <c r="C21" s="155"/>
      <c r="D21" s="156">
        <v>37386498</v>
      </c>
      <c r="E21" s="156">
        <v>66170968.799999997</v>
      </c>
      <c r="F21" s="156">
        <f>SUM(F22:F24)</f>
        <v>103557466.8</v>
      </c>
    </row>
    <row r="22" spans="1:6" x14ac:dyDescent="0.25">
      <c r="A22" s="148" t="s">
        <v>670</v>
      </c>
      <c r="B22" s="154" t="s">
        <v>671</v>
      </c>
      <c r="C22" s="155"/>
      <c r="D22" s="156">
        <v>32417526</v>
      </c>
      <c r="E22" s="156">
        <v>46791978</v>
      </c>
      <c r="F22" s="156">
        <f>+D22+E22</f>
        <v>79209504</v>
      </c>
    </row>
    <row r="23" spans="1:6" x14ac:dyDescent="0.25">
      <c r="A23" s="148" t="s">
        <v>672</v>
      </c>
      <c r="B23" s="154" t="s">
        <v>673</v>
      </c>
      <c r="C23" s="155"/>
      <c r="D23" s="156">
        <v>1656324</v>
      </c>
      <c r="E23" s="156">
        <v>14410018.800000001</v>
      </c>
      <c r="F23" s="156">
        <f>+D23+E23</f>
        <v>16066342.800000001</v>
      </c>
    </row>
    <row r="24" spans="1:6" x14ac:dyDescent="0.25">
      <c r="A24" s="148" t="s">
        <v>674</v>
      </c>
      <c r="B24" s="154" t="s">
        <v>675</v>
      </c>
      <c r="C24" s="155"/>
      <c r="D24" s="156">
        <v>3312648</v>
      </c>
      <c r="E24" s="156">
        <v>4968972</v>
      </c>
      <c r="F24" s="156">
        <f>+D24+E24</f>
        <v>8281620</v>
      </c>
    </row>
    <row r="25" spans="1:6" ht="31.5" x14ac:dyDescent="0.25">
      <c r="A25" s="148" t="s">
        <v>676</v>
      </c>
      <c r="B25" s="152" t="s">
        <v>677</v>
      </c>
      <c r="C25" s="152"/>
      <c r="D25" s="151">
        <f>SUM(D26:D30)</f>
        <v>105677865.55000001</v>
      </c>
      <c r="E25" s="151">
        <f>SUM(E26:E30)</f>
        <v>170191962.84</v>
      </c>
      <c r="F25" s="151">
        <f>SUM(F26:F30)</f>
        <v>275869828.38999999</v>
      </c>
    </row>
    <row r="26" spans="1:6" ht="31.5" x14ac:dyDescent="0.25">
      <c r="A26" s="148" t="s">
        <v>678</v>
      </c>
      <c r="B26" s="154" t="s">
        <v>679</v>
      </c>
      <c r="C26" s="157">
        <v>9.2499999999999999E-2</v>
      </c>
      <c r="D26" s="156">
        <v>58359418.289999999</v>
      </c>
      <c r="E26" s="156">
        <v>93986606.340000004</v>
      </c>
      <c r="F26" s="156">
        <f>+D26+E26</f>
        <v>152346024.63</v>
      </c>
    </row>
    <row r="27" spans="1:6" x14ac:dyDescent="0.25">
      <c r="A27" s="148" t="s">
        <v>680</v>
      </c>
      <c r="B27" s="154" t="s">
        <v>681</v>
      </c>
      <c r="C27" s="157">
        <v>5.0000000000000001E-3</v>
      </c>
      <c r="D27" s="156">
        <v>3154563.15</v>
      </c>
      <c r="E27" s="156">
        <v>5080357.0999999996</v>
      </c>
      <c r="F27" s="156">
        <f>+D27+E27</f>
        <v>8234920.25</v>
      </c>
    </row>
    <row r="28" spans="1:6" x14ac:dyDescent="0.25">
      <c r="A28" s="148" t="s">
        <v>682</v>
      </c>
      <c r="B28" s="154" t="s">
        <v>683</v>
      </c>
      <c r="C28" s="157">
        <v>1.4999999999999999E-2</v>
      </c>
      <c r="D28" s="156">
        <v>9463689.4499999993</v>
      </c>
      <c r="E28" s="156">
        <v>15241071.300000001</v>
      </c>
      <c r="F28" s="156">
        <f>+D28+E28</f>
        <v>24704760.75</v>
      </c>
    </row>
    <row r="29" spans="1:6" x14ac:dyDescent="0.25">
      <c r="A29" s="148" t="s">
        <v>684</v>
      </c>
      <c r="B29" s="154" t="s">
        <v>685</v>
      </c>
      <c r="C29" s="157">
        <v>0.05</v>
      </c>
      <c r="D29" s="156">
        <v>31545631.510000002</v>
      </c>
      <c r="E29" s="156">
        <v>50803571</v>
      </c>
      <c r="F29" s="156">
        <f>+D29+E29</f>
        <v>82349202.510000005</v>
      </c>
    </row>
    <row r="30" spans="1:6" x14ac:dyDescent="0.25">
      <c r="A30" s="148" t="s">
        <v>686</v>
      </c>
      <c r="B30" s="154" t="s">
        <v>687</v>
      </c>
      <c r="C30" s="157">
        <v>5.0000000000000001E-3</v>
      </c>
      <c r="D30" s="156">
        <v>3154563.15</v>
      </c>
      <c r="E30" s="156">
        <v>5080357.0999999996</v>
      </c>
      <c r="F30" s="156">
        <f>+D30+E30</f>
        <v>8234920.25</v>
      </c>
    </row>
    <row r="31" spans="1:6" ht="31.5" x14ac:dyDescent="0.25">
      <c r="A31" s="148" t="s">
        <v>688</v>
      </c>
      <c r="B31" s="152" t="s">
        <v>689</v>
      </c>
      <c r="C31" s="152"/>
      <c r="D31" s="151">
        <f>SUM(D32:D35)</f>
        <v>69054094.799999997</v>
      </c>
      <c r="E31" s="151">
        <f>SUM(E32:E35)</f>
        <v>111159581</v>
      </c>
      <c r="F31" s="151">
        <f>SUM(F32:F35)</f>
        <v>180213675.79999998</v>
      </c>
    </row>
    <row r="32" spans="1:6" ht="31.5" x14ac:dyDescent="0.25">
      <c r="A32" s="148" t="s">
        <v>690</v>
      </c>
      <c r="B32" s="158" t="s">
        <v>691</v>
      </c>
      <c r="C32" s="157">
        <v>5.2499999999999998E-2</v>
      </c>
      <c r="D32" s="156">
        <v>33122913.079999998</v>
      </c>
      <c r="E32" s="156">
        <v>53343749.549999997</v>
      </c>
      <c r="F32" s="156">
        <f>+D32+E32</f>
        <v>86466662.629999995</v>
      </c>
    </row>
    <row r="33" spans="1:8" ht="31.5" x14ac:dyDescent="0.25">
      <c r="A33" s="148" t="s">
        <v>692</v>
      </c>
      <c r="B33" s="154" t="s">
        <v>693</v>
      </c>
      <c r="C33" s="157">
        <v>1.4999999999999999E-2</v>
      </c>
      <c r="D33" s="156">
        <v>18927378.91</v>
      </c>
      <c r="E33" s="156">
        <v>30482142.600000001</v>
      </c>
      <c r="F33" s="156">
        <f>+D33+E33</f>
        <v>49409521.510000005</v>
      </c>
    </row>
    <row r="34" spans="1:8" ht="31.5" x14ac:dyDescent="0.25">
      <c r="A34" s="148" t="s">
        <v>694</v>
      </c>
      <c r="B34" s="154" t="s">
        <v>695</v>
      </c>
      <c r="C34" s="157">
        <v>0.03</v>
      </c>
      <c r="D34" s="156">
        <v>9463689.4499999993</v>
      </c>
      <c r="E34" s="156">
        <v>15241071.300000001</v>
      </c>
      <c r="F34" s="156">
        <f>+D34+E34</f>
        <v>24704760.75</v>
      </c>
    </row>
    <row r="35" spans="1:8" ht="31.5" x14ac:dyDescent="0.25">
      <c r="A35" s="148" t="s">
        <v>696</v>
      </c>
      <c r="B35" s="158" t="s">
        <v>697</v>
      </c>
      <c r="C35" s="158"/>
      <c r="D35" s="156">
        <v>7540113.3600000003</v>
      </c>
      <c r="E35" s="156">
        <v>12092617.550000001</v>
      </c>
      <c r="F35" s="156">
        <f>+D35+E35</f>
        <v>19632730.91</v>
      </c>
      <c r="H35" s="159"/>
    </row>
    <row r="36" spans="1:8" x14ac:dyDescent="0.25">
      <c r="A36" s="148"/>
      <c r="B36" s="158"/>
      <c r="C36" s="158"/>
      <c r="D36" s="151"/>
      <c r="E36" s="151"/>
      <c r="F36" s="151"/>
    </row>
    <row r="37" spans="1:8" s="143" customFormat="1" x14ac:dyDescent="0.25">
      <c r="A37" s="160">
        <v>1</v>
      </c>
      <c r="B37" s="161" t="s">
        <v>698</v>
      </c>
      <c r="C37" s="162"/>
      <c r="D37" s="151">
        <f>+D38+D44+D50+D58++D67+D72+D77+D81+D91+D94</f>
        <v>275930830.15999997</v>
      </c>
      <c r="E37" s="151">
        <f>+E38+E44+E50+E58++E67+E72+E77+E81+E91+E94</f>
        <v>454993345.74000007</v>
      </c>
      <c r="F37" s="151">
        <f>+D37+E37</f>
        <v>730924175.9000001</v>
      </c>
      <c r="G37" s="163"/>
    </row>
    <row r="38" spans="1:8" s="143" customFormat="1" x14ac:dyDescent="0.25">
      <c r="A38" s="160" t="s">
        <v>699</v>
      </c>
      <c r="B38" s="161" t="s">
        <v>700</v>
      </c>
      <c r="C38" s="162"/>
      <c r="D38" s="151">
        <f>SUM(D39:D43)</f>
        <v>699520</v>
      </c>
      <c r="E38" s="151">
        <f>SUM(E39:E43)</f>
        <v>11900000</v>
      </c>
      <c r="F38" s="151">
        <f>SUM(F39:F43)</f>
        <v>12599520</v>
      </c>
    </row>
    <row r="39" spans="1:8" x14ac:dyDescent="0.25">
      <c r="A39" s="164" t="s">
        <v>701</v>
      </c>
      <c r="B39" s="165" t="s">
        <v>80</v>
      </c>
      <c r="C39" s="166"/>
      <c r="D39" s="156">
        <v>199520</v>
      </c>
      <c r="E39" s="156">
        <v>10800000</v>
      </c>
      <c r="F39" s="156">
        <f>+D39+E39</f>
        <v>10999520</v>
      </c>
    </row>
    <row r="40" spans="1:8" x14ac:dyDescent="0.25">
      <c r="A40" s="164" t="s">
        <v>702</v>
      </c>
      <c r="B40" s="165" t="s">
        <v>82</v>
      </c>
      <c r="C40" s="166"/>
      <c r="D40" s="156">
        <v>250000</v>
      </c>
      <c r="E40" s="156">
        <v>600000</v>
      </c>
      <c r="F40" s="156">
        <f>+D40+E40</f>
        <v>850000</v>
      </c>
    </row>
    <row r="41" spans="1:8" x14ac:dyDescent="0.25">
      <c r="A41" s="164" t="s">
        <v>703</v>
      </c>
      <c r="B41" s="165" t="s">
        <v>704</v>
      </c>
      <c r="C41" s="166"/>
      <c r="D41" s="156">
        <v>250000</v>
      </c>
      <c r="E41" s="156">
        <v>0</v>
      </c>
      <c r="F41" s="156">
        <f>+D41+E41</f>
        <v>250000</v>
      </c>
    </row>
    <row r="42" spans="1:8" x14ac:dyDescent="0.25">
      <c r="A42" s="164" t="s">
        <v>705</v>
      </c>
      <c r="B42" s="165" t="s">
        <v>706</v>
      </c>
      <c r="C42" s="165"/>
      <c r="D42" s="156">
        <v>0</v>
      </c>
      <c r="E42" s="156">
        <v>500000</v>
      </c>
      <c r="F42" s="156">
        <f>+D42+E42</f>
        <v>500000</v>
      </c>
    </row>
    <row r="43" spans="1:8" x14ac:dyDescent="0.25">
      <c r="A43" s="164" t="s">
        <v>707</v>
      </c>
      <c r="B43" s="165" t="s">
        <v>87</v>
      </c>
      <c r="C43" s="166"/>
      <c r="D43" s="156">
        <v>0</v>
      </c>
      <c r="E43" s="156">
        <v>0</v>
      </c>
      <c r="F43" s="156">
        <f>+D43+E43</f>
        <v>0</v>
      </c>
    </row>
    <row r="44" spans="1:8" s="143" customFormat="1" x14ac:dyDescent="0.25">
      <c r="A44" s="160" t="s">
        <v>708</v>
      </c>
      <c r="B44" s="161" t="s">
        <v>709</v>
      </c>
      <c r="C44" s="162"/>
      <c r="D44" s="151">
        <f>SUM(D45:D49)</f>
        <v>48982500</v>
      </c>
      <c r="E44" s="151">
        <f>SUM(E45:E49)</f>
        <v>55827500</v>
      </c>
      <c r="F44" s="151">
        <f>SUM(F45:F49)</f>
        <v>104810000</v>
      </c>
    </row>
    <row r="45" spans="1:8" x14ac:dyDescent="0.25">
      <c r="A45" s="164" t="s">
        <v>710</v>
      </c>
      <c r="B45" s="165" t="s">
        <v>711</v>
      </c>
      <c r="C45" s="166"/>
      <c r="D45" s="156">
        <v>12470000</v>
      </c>
      <c r="E45" s="156">
        <v>6800000</v>
      </c>
      <c r="F45" s="156">
        <f>+D45+E45</f>
        <v>19270000</v>
      </c>
    </row>
    <row r="46" spans="1:8" x14ac:dyDescent="0.25">
      <c r="A46" s="164" t="s">
        <v>712</v>
      </c>
      <c r="B46" s="165" t="s">
        <v>92</v>
      </c>
      <c r="C46" s="166"/>
      <c r="D46" s="156">
        <v>24625000</v>
      </c>
      <c r="E46" s="156">
        <v>24625000</v>
      </c>
      <c r="F46" s="156">
        <f>+D46+E46</f>
        <v>49250000</v>
      </c>
    </row>
    <row r="47" spans="1:8" x14ac:dyDescent="0.25">
      <c r="A47" s="164" t="s">
        <v>713</v>
      </c>
      <c r="B47" s="165" t="s">
        <v>94</v>
      </c>
      <c r="C47" s="166"/>
      <c r="D47" s="156">
        <v>60000</v>
      </c>
      <c r="E47" s="156">
        <v>100000</v>
      </c>
      <c r="F47" s="156">
        <f>+D47+E47</f>
        <v>160000</v>
      </c>
    </row>
    <row r="48" spans="1:8" x14ac:dyDescent="0.25">
      <c r="A48" s="164" t="s">
        <v>714</v>
      </c>
      <c r="B48" s="165" t="s">
        <v>96</v>
      </c>
      <c r="C48" s="166"/>
      <c r="D48" s="156">
        <v>11827500</v>
      </c>
      <c r="E48" s="156">
        <v>21802500</v>
      </c>
      <c r="F48" s="156">
        <f>+D48+E48</f>
        <v>33630000</v>
      </c>
    </row>
    <row r="49" spans="1:6" x14ac:dyDescent="0.25">
      <c r="A49" s="164" t="s">
        <v>715</v>
      </c>
      <c r="B49" s="165" t="s">
        <v>716</v>
      </c>
      <c r="C49" s="166"/>
      <c r="D49" s="156">
        <v>0</v>
      </c>
      <c r="E49" s="156">
        <v>2500000</v>
      </c>
      <c r="F49" s="156">
        <f>+D49+E49</f>
        <v>2500000</v>
      </c>
    </row>
    <row r="50" spans="1:6" s="143" customFormat="1" x14ac:dyDescent="0.25">
      <c r="A50" s="160" t="s">
        <v>717</v>
      </c>
      <c r="B50" s="161" t="s">
        <v>718</v>
      </c>
      <c r="C50" s="161"/>
      <c r="D50" s="151">
        <f>SUM(D51:D57)</f>
        <v>3182200</v>
      </c>
      <c r="E50" s="151">
        <f>SUM(E51:E57)</f>
        <v>4965000</v>
      </c>
      <c r="F50" s="151">
        <f>SUM(F51:F57)</f>
        <v>8147200</v>
      </c>
    </row>
    <row r="51" spans="1:6" x14ac:dyDescent="0.25">
      <c r="A51" s="164" t="s">
        <v>719</v>
      </c>
      <c r="B51" s="165" t="s">
        <v>720</v>
      </c>
      <c r="C51" s="166"/>
      <c r="D51" s="156">
        <v>1000000</v>
      </c>
      <c r="E51" s="156">
        <v>500000</v>
      </c>
      <c r="F51" s="156">
        <f t="shared" ref="F51:F57" si="0">+D51+E51</f>
        <v>1500000</v>
      </c>
    </row>
    <row r="52" spans="1:6" x14ac:dyDescent="0.25">
      <c r="A52" s="164" t="s">
        <v>721</v>
      </c>
      <c r="B52" s="165" t="s">
        <v>722</v>
      </c>
      <c r="C52" s="166"/>
      <c r="D52" s="156">
        <v>100000</v>
      </c>
      <c r="E52" s="156">
        <v>350000</v>
      </c>
      <c r="F52" s="156">
        <f t="shared" si="0"/>
        <v>450000</v>
      </c>
    </row>
    <row r="53" spans="1:6" x14ac:dyDescent="0.25">
      <c r="A53" s="164" t="s">
        <v>723</v>
      </c>
      <c r="B53" s="165" t="s">
        <v>105</v>
      </c>
      <c r="C53" s="166"/>
      <c r="D53" s="156">
        <v>100000</v>
      </c>
      <c r="E53" s="156">
        <v>335000</v>
      </c>
      <c r="F53" s="156">
        <f t="shared" si="0"/>
        <v>435000</v>
      </c>
    </row>
    <row r="54" spans="1:6" x14ac:dyDescent="0.25">
      <c r="A54" s="164" t="s">
        <v>724</v>
      </c>
      <c r="B54" s="165" t="s">
        <v>725</v>
      </c>
      <c r="C54" s="166"/>
      <c r="D54" s="156">
        <v>150000</v>
      </c>
      <c r="E54" s="156">
        <v>0</v>
      </c>
      <c r="F54" s="156">
        <f t="shared" si="0"/>
        <v>150000</v>
      </c>
    </row>
    <row r="55" spans="1:6" x14ac:dyDescent="0.25">
      <c r="A55" s="164" t="s">
        <v>726</v>
      </c>
      <c r="B55" s="165" t="s">
        <v>109</v>
      </c>
      <c r="C55" s="166"/>
      <c r="D55" s="156">
        <v>0</v>
      </c>
      <c r="E55" s="156">
        <v>30000</v>
      </c>
      <c r="F55" s="156">
        <f t="shared" si="0"/>
        <v>30000</v>
      </c>
    </row>
    <row r="56" spans="1:6" ht="31.5" x14ac:dyDescent="0.25">
      <c r="A56" s="164" t="s">
        <v>727</v>
      </c>
      <c r="B56" s="165" t="s">
        <v>728</v>
      </c>
      <c r="C56" s="165"/>
      <c r="D56" s="156">
        <v>562200</v>
      </c>
      <c r="E56" s="156">
        <v>3600000</v>
      </c>
      <c r="F56" s="156">
        <f t="shared" si="0"/>
        <v>4162200</v>
      </c>
    </row>
    <row r="57" spans="1:6" x14ac:dyDescent="0.25">
      <c r="A57" s="164" t="s">
        <v>729</v>
      </c>
      <c r="B57" s="165" t="s">
        <v>630</v>
      </c>
      <c r="C57" s="165"/>
      <c r="D57" s="156">
        <v>1270000</v>
      </c>
      <c r="E57" s="156">
        <v>150000</v>
      </c>
      <c r="F57" s="156">
        <f t="shared" si="0"/>
        <v>1420000</v>
      </c>
    </row>
    <row r="58" spans="1:6" s="143" customFormat="1" x14ac:dyDescent="0.25">
      <c r="A58" s="160" t="s">
        <v>730</v>
      </c>
      <c r="B58" s="161" t="s">
        <v>731</v>
      </c>
      <c r="C58" s="162"/>
      <c r="D58" s="151">
        <f>+D59+D60+D61+D62+D63+D66</f>
        <v>164871332.41</v>
      </c>
      <c r="E58" s="151">
        <f>+E59+E60+E61+E62+E63+E66</f>
        <v>292875670.75000006</v>
      </c>
      <c r="F58" s="151">
        <f>+F59+F60+F61+F62+F63+F66</f>
        <v>472312412.66000009</v>
      </c>
    </row>
    <row r="59" spans="1:6" x14ac:dyDescent="0.25">
      <c r="A59" s="164" t="s">
        <v>732</v>
      </c>
      <c r="B59" s="165" t="s">
        <v>733</v>
      </c>
      <c r="C59" s="166"/>
      <c r="D59" s="156">
        <v>200000</v>
      </c>
      <c r="E59" s="156">
        <v>0</v>
      </c>
      <c r="F59" s="156">
        <f>+D59+E59</f>
        <v>200000</v>
      </c>
    </row>
    <row r="60" spans="1:6" x14ac:dyDescent="0.25">
      <c r="A60" s="164" t="s">
        <v>734</v>
      </c>
      <c r="B60" s="165" t="s">
        <v>735</v>
      </c>
      <c r="C60" s="165"/>
      <c r="D60" s="156">
        <v>0</v>
      </c>
      <c r="E60" s="156">
        <v>0</v>
      </c>
      <c r="F60" s="156">
        <f>+D60+E60</f>
        <v>0</v>
      </c>
    </row>
    <row r="61" spans="1:6" x14ac:dyDescent="0.25">
      <c r="A61" s="164" t="s">
        <v>736</v>
      </c>
      <c r="B61" s="165" t="s">
        <v>737</v>
      </c>
      <c r="C61" s="166"/>
      <c r="D61" s="156">
        <v>0</v>
      </c>
      <c r="E61" s="156">
        <v>0</v>
      </c>
      <c r="F61" s="156">
        <f>+D61+E61</f>
        <v>0</v>
      </c>
    </row>
    <row r="62" spans="1:6" x14ac:dyDescent="0.25">
      <c r="A62" s="164" t="s">
        <v>738</v>
      </c>
      <c r="B62" s="165" t="s">
        <v>739</v>
      </c>
      <c r="C62" s="165"/>
      <c r="D62" s="156">
        <v>0</v>
      </c>
      <c r="E62" s="156">
        <v>0</v>
      </c>
      <c r="F62" s="156">
        <f>+D62+E62</f>
        <v>0</v>
      </c>
    </row>
    <row r="63" spans="1:6" x14ac:dyDescent="0.25">
      <c r="A63" s="164" t="s">
        <v>740</v>
      </c>
      <c r="B63" s="165" t="s">
        <v>741</v>
      </c>
      <c r="C63" s="165"/>
      <c r="D63" s="156">
        <v>116455587.34999999</v>
      </c>
      <c r="E63" s="156">
        <v>252264883.20000005</v>
      </c>
      <c r="F63" s="156">
        <f>SUM(F64:F65)</f>
        <v>415581215.61000007</v>
      </c>
    </row>
    <row r="64" spans="1:6" x14ac:dyDescent="0.25">
      <c r="A64" s="164" t="s">
        <v>742</v>
      </c>
      <c r="B64" s="165" t="s">
        <v>743</v>
      </c>
      <c r="C64" s="165"/>
      <c r="D64" s="156">
        <v>115100587.34999999</v>
      </c>
      <c r="E64" s="156">
        <v>250289883.20000005</v>
      </c>
      <c r="F64" s="156">
        <f>+D64+E64</f>
        <v>365390470.55000007</v>
      </c>
    </row>
    <row r="65" spans="1:6" x14ac:dyDescent="0.25">
      <c r="A65" s="164" t="s">
        <v>744</v>
      </c>
      <c r="B65" s="165" t="s">
        <v>745</v>
      </c>
      <c r="C65" s="166"/>
      <c r="D65" s="156">
        <v>1355000</v>
      </c>
      <c r="E65" s="156">
        <v>1975000</v>
      </c>
      <c r="F65" s="156">
        <f>+D66+E65</f>
        <v>50190745.060000002</v>
      </c>
    </row>
    <row r="66" spans="1:6" x14ac:dyDescent="0.25">
      <c r="A66" s="164" t="s">
        <v>746</v>
      </c>
      <c r="B66" s="165" t="s">
        <v>747</v>
      </c>
      <c r="C66" s="166"/>
      <c r="D66" s="156">
        <v>48215745.060000002</v>
      </c>
      <c r="E66" s="156">
        <v>40610787.549999997</v>
      </c>
      <c r="F66" s="156">
        <f>+D67+E66</f>
        <v>56531197.049999997</v>
      </c>
    </row>
    <row r="67" spans="1:6" s="143" customFormat="1" x14ac:dyDescent="0.25">
      <c r="A67" s="160" t="s">
        <v>748</v>
      </c>
      <c r="B67" s="161" t="s">
        <v>749</v>
      </c>
      <c r="C67" s="162"/>
      <c r="D67" s="151">
        <f>SUM(D68:D71)</f>
        <v>15920409.5</v>
      </c>
      <c r="E67" s="151">
        <f>SUM(E68:E71)</f>
        <v>26574375.289999999</v>
      </c>
      <c r="F67" s="151">
        <f>SUM(F68:F71)</f>
        <v>42494784.789999999</v>
      </c>
    </row>
    <row r="68" spans="1:6" x14ac:dyDescent="0.25">
      <c r="A68" s="164" t="s">
        <v>750</v>
      </c>
      <c r="B68" s="165" t="s">
        <v>751</v>
      </c>
      <c r="C68" s="166"/>
      <c r="D68" s="156">
        <v>1687170</v>
      </c>
      <c r="E68" s="156">
        <v>2172000</v>
      </c>
      <c r="F68" s="156">
        <f>+D68+E68</f>
        <v>3859170</v>
      </c>
    </row>
    <row r="69" spans="1:6" x14ac:dyDescent="0.25">
      <c r="A69" s="164" t="s">
        <v>752</v>
      </c>
      <c r="B69" s="165" t="s">
        <v>753</v>
      </c>
      <c r="C69" s="166"/>
      <c r="D69" s="156">
        <v>12333239.5</v>
      </c>
      <c r="E69" s="156">
        <v>24402375.289999999</v>
      </c>
      <c r="F69" s="156">
        <f>+D69+E69</f>
        <v>36735614.789999999</v>
      </c>
    </row>
    <row r="70" spans="1:6" x14ac:dyDescent="0.25">
      <c r="A70" s="164" t="s">
        <v>754</v>
      </c>
      <c r="B70" s="165" t="s">
        <v>755</v>
      </c>
      <c r="C70" s="166"/>
      <c r="D70" s="156">
        <v>900000</v>
      </c>
      <c r="E70" s="156">
        <v>0</v>
      </c>
      <c r="F70" s="156">
        <f>+D70+E70</f>
        <v>900000</v>
      </c>
    </row>
    <row r="71" spans="1:6" x14ac:dyDescent="0.25">
      <c r="A71" s="164" t="s">
        <v>756</v>
      </c>
      <c r="B71" s="165" t="s">
        <v>757</v>
      </c>
      <c r="C71" s="166"/>
      <c r="D71" s="156">
        <v>1000000</v>
      </c>
      <c r="E71" s="156">
        <v>0</v>
      </c>
      <c r="F71" s="156">
        <f>+D71+E71</f>
        <v>1000000</v>
      </c>
    </row>
    <row r="72" spans="1:6" s="143" customFormat="1" x14ac:dyDescent="0.25">
      <c r="A72" s="160" t="s">
        <v>758</v>
      </c>
      <c r="B72" s="161" t="s">
        <v>759</v>
      </c>
      <c r="C72" s="162"/>
      <c r="D72" s="151">
        <f>+D73</f>
        <v>10000000</v>
      </c>
      <c r="E72" s="151">
        <f>+E73</f>
        <v>31010000</v>
      </c>
      <c r="F72" s="151">
        <f>+F73</f>
        <v>41010000</v>
      </c>
    </row>
    <row r="73" spans="1:6" s="143" customFormat="1" x14ac:dyDescent="0.25">
      <c r="A73" s="164" t="s">
        <v>760</v>
      </c>
      <c r="B73" s="165" t="s">
        <v>761</v>
      </c>
      <c r="C73" s="166"/>
      <c r="D73" s="156">
        <v>10000000</v>
      </c>
      <c r="E73" s="156">
        <v>31010000</v>
      </c>
      <c r="F73" s="156">
        <f>SUM(F74:F76)</f>
        <v>41010000</v>
      </c>
    </row>
    <row r="74" spans="1:6" x14ac:dyDescent="0.25">
      <c r="A74" s="164" t="s">
        <v>762</v>
      </c>
      <c r="B74" s="165" t="s">
        <v>763</v>
      </c>
      <c r="C74" s="166"/>
      <c r="D74" s="156">
        <v>5000000</v>
      </c>
      <c r="E74" s="156">
        <v>9510000</v>
      </c>
      <c r="F74" s="156">
        <f>+D74+E74</f>
        <v>14510000</v>
      </c>
    </row>
    <row r="75" spans="1:6" x14ac:dyDescent="0.25">
      <c r="A75" s="164" t="s">
        <v>764</v>
      </c>
      <c r="B75" s="165" t="s">
        <v>765</v>
      </c>
      <c r="C75" s="166"/>
      <c r="D75" s="156">
        <v>5000000</v>
      </c>
      <c r="E75" s="156">
        <v>13500000</v>
      </c>
      <c r="F75" s="156">
        <f>+D75+E75</f>
        <v>18500000</v>
      </c>
    </row>
    <row r="76" spans="1:6" x14ac:dyDescent="0.25">
      <c r="A76" s="164" t="s">
        <v>766</v>
      </c>
      <c r="B76" s="165" t="s">
        <v>767</v>
      </c>
      <c r="C76" s="166"/>
      <c r="D76" s="156">
        <v>0</v>
      </c>
      <c r="E76" s="156">
        <v>8000000</v>
      </c>
      <c r="F76" s="156">
        <f>+D76+E76</f>
        <v>8000000</v>
      </c>
    </row>
    <row r="77" spans="1:6" s="143" customFormat="1" x14ac:dyDescent="0.25">
      <c r="A77" s="160" t="s">
        <v>768</v>
      </c>
      <c r="B77" s="161" t="s">
        <v>769</v>
      </c>
      <c r="C77" s="162"/>
      <c r="D77" s="151">
        <f>SUM(D78:D80)</f>
        <v>1533933.25</v>
      </c>
      <c r="E77" s="151">
        <f>SUM(E78:E80)</f>
        <v>2125000</v>
      </c>
      <c r="F77" s="151">
        <f>SUM(F78:F80)</f>
        <v>3658933.25</v>
      </c>
    </row>
    <row r="78" spans="1:6" x14ac:dyDescent="0.25">
      <c r="A78" s="164" t="s">
        <v>770</v>
      </c>
      <c r="B78" s="165" t="s">
        <v>771</v>
      </c>
      <c r="C78" s="166"/>
      <c r="D78" s="156">
        <v>1108933.25</v>
      </c>
      <c r="E78" s="156">
        <v>2125000</v>
      </c>
      <c r="F78" s="156">
        <f>+D78+E78</f>
        <v>3233933.25</v>
      </c>
    </row>
    <row r="79" spans="1:6" x14ac:dyDescent="0.25">
      <c r="A79" s="164" t="s">
        <v>772</v>
      </c>
      <c r="B79" s="165" t="s">
        <v>773</v>
      </c>
      <c r="C79" s="166"/>
      <c r="D79" s="156">
        <v>325000</v>
      </c>
      <c r="E79" s="156">
        <v>0</v>
      </c>
      <c r="F79" s="156">
        <f>+D79+E79</f>
        <v>325000</v>
      </c>
    </row>
    <row r="80" spans="1:6" x14ac:dyDescent="0.25">
      <c r="A80" s="164" t="s">
        <v>774</v>
      </c>
      <c r="B80" s="165" t="s">
        <v>775</v>
      </c>
      <c r="C80" s="166"/>
      <c r="D80" s="156">
        <v>100000</v>
      </c>
      <c r="E80" s="156">
        <v>0</v>
      </c>
      <c r="F80" s="156">
        <f>+D80+E80</f>
        <v>100000</v>
      </c>
    </row>
    <row r="81" spans="1:14" s="143" customFormat="1" x14ac:dyDescent="0.25">
      <c r="A81" s="160" t="s">
        <v>776</v>
      </c>
      <c r="B81" s="161" t="s">
        <v>777</v>
      </c>
      <c r="C81" s="162"/>
      <c r="D81" s="151">
        <f>SUM(D82:D90)</f>
        <v>30740935</v>
      </c>
      <c r="E81" s="151">
        <f>SUM(E82:E90)</f>
        <v>23874840</v>
      </c>
      <c r="F81" s="151">
        <f>SUM(F82:F90)</f>
        <v>54615775</v>
      </c>
    </row>
    <row r="82" spans="1:14" x14ac:dyDescent="0.25">
      <c r="A82" s="164" t="s">
        <v>778</v>
      </c>
      <c r="B82" s="165" t="s">
        <v>779</v>
      </c>
      <c r="C82" s="166"/>
      <c r="D82" s="156">
        <v>11363600</v>
      </c>
      <c r="E82" s="156">
        <v>2000000</v>
      </c>
      <c r="F82" s="156">
        <f t="shared" ref="F82:F90" si="1">+D82+E82</f>
        <v>13363600</v>
      </c>
    </row>
    <row r="83" spans="1:14" x14ac:dyDescent="0.25">
      <c r="A83" s="164" t="s">
        <v>780</v>
      </c>
      <c r="B83" s="165" t="s">
        <v>781</v>
      </c>
      <c r="C83" s="166"/>
      <c r="D83" s="156">
        <v>300000</v>
      </c>
      <c r="E83" s="156">
        <v>0</v>
      </c>
      <c r="F83" s="156">
        <f t="shared" si="1"/>
        <v>300000</v>
      </c>
    </row>
    <row r="84" spans="1:14" x14ac:dyDescent="0.25">
      <c r="A84" s="164" t="s">
        <v>782</v>
      </c>
      <c r="B84" s="165" t="s">
        <v>783</v>
      </c>
      <c r="C84" s="166"/>
      <c r="D84" s="156">
        <v>0</v>
      </c>
      <c r="E84" s="156">
        <v>0</v>
      </c>
      <c r="F84" s="156">
        <f t="shared" si="1"/>
        <v>0</v>
      </c>
    </row>
    <row r="85" spans="1:14" ht="31.5" x14ac:dyDescent="0.25">
      <c r="A85" s="164" t="s">
        <v>784</v>
      </c>
      <c r="B85" s="165" t="s">
        <v>785</v>
      </c>
      <c r="C85" s="165"/>
      <c r="D85" s="156">
        <v>560000</v>
      </c>
      <c r="E85" s="156">
        <v>2500000</v>
      </c>
      <c r="F85" s="156">
        <f t="shared" si="1"/>
        <v>3060000</v>
      </c>
    </row>
    <row r="86" spans="1:14" x14ac:dyDescent="0.25">
      <c r="A86" s="164" t="s">
        <v>786</v>
      </c>
      <c r="B86" s="165" t="s">
        <v>787</v>
      </c>
      <c r="C86" s="166"/>
      <c r="D86" s="156">
        <v>3177335</v>
      </c>
      <c r="E86" s="156">
        <v>9375000</v>
      </c>
      <c r="F86" s="156">
        <f t="shared" si="1"/>
        <v>12552335</v>
      </c>
    </row>
    <row r="87" spans="1:14" x14ac:dyDescent="0.25">
      <c r="A87" s="164" t="s">
        <v>788</v>
      </c>
      <c r="B87" s="165" t="s">
        <v>789</v>
      </c>
      <c r="C87" s="165"/>
      <c r="D87" s="156">
        <v>1850000</v>
      </c>
      <c r="E87" s="156">
        <v>0</v>
      </c>
      <c r="F87" s="156">
        <f t="shared" si="1"/>
        <v>1850000</v>
      </c>
    </row>
    <row r="88" spans="1:14" x14ac:dyDescent="0.25">
      <c r="A88" s="164" t="s">
        <v>790</v>
      </c>
      <c r="B88" s="165" t="s">
        <v>791</v>
      </c>
      <c r="C88" s="165"/>
      <c r="D88" s="156">
        <v>1610000</v>
      </c>
      <c r="E88" s="156">
        <v>2600000</v>
      </c>
      <c r="F88" s="156">
        <f t="shared" si="1"/>
        <v>4210000</v>
      </c>
    </row>
    <row r="89" spans="1:14" ht="31.5" x14ac:dyDescent="0.25">
      <c r="A89" s="164" t="s">
        <v>792</v>
      </c>
      <c r="B89" s="165" t="s">
        <v>793</v>
      </c>
      <c r="C89" s="165"/>
      <c r="D89" s="156">
        <v>11700000</v>
      </c>
      <c r="E89" s="156">
        <v>7200000</v>
      </c>
      <c r="F89" s="156">
        <f t="shared" si="1"/>
        <v>18900000</v>
      </c>
    </row>
    <row r="90" spans="1:14" x14ac:dyDescent="0.25">
      <c r="A90" s="164" t="s">
        <v>794</v>
      </c>
      <c r="B90" s="167" t="s">
        <v>795</v>
      </c>
      <c r="C90" s="168"/>
      <c r="D90" s="156">
        <v>180000</v>
      </c>
      <c r="E90" s="156">
        <v>199840</v>
      </c>
      <c r="F90" s="156">
        <f t="shared" si="1"/>
        <v>379840</v>
      </c>
    </row>
    <row r="91" spans="1:14" s="143" customFormat="1" x14ac:dyDescent="0.25">
      <c r="A91" s="160" t="s">
        <v>796</v>
      </c>
      <c r="B91" s="169" t="s">
        <v>797</v>
      </c>
      <c r="C91" s="170"/>
      <c r="D91" s="151">
        <f>SUM(D92:D93)</f>
        <v>0</v>
      </c>
      <c r="E91" s="151">
        <f>SUM(E92:E93)</f>
        <v>4540959.7</v>
      </c>
      <c r="F91" s="151">
        <f>SUM(F92:F93)</f>
        <v>4540959.7</v>
      </c>
    </row>
    <row r="92" spans="1:14" s="143" customFormat="1" x14ac:dyDescent="0.25">
      <c r="A92" s="164" t="s">
        <v>801</v>
      </c>
      <c r="B92" s="171" t="s">
        <v>939</v>
      </c>
      <c r="C92" s="170"/>
      <c r="D92" s="156">
        <v>0</v>
      </c>
      <c r="E92" s="156">
        <v>2500000</v>
      </c>
      <c r="F92" s="156">
        <f t="shared" ref="F92:F97" si="2">+D92+E92</f>
        <v>2500000</v>
      </c>
      <c r="H92" s="172"/>
      <c r="I92" s="172"/>
      <c r="J92" s="172"/>
      <c r="K92" s="172"/>
      <c r="L92" s="172"/>
      <c r="M92" s="172"/>
      <c r="N92" s="172"/>
    </row>
    <row r="93" spans="1:14" x14ac:dyDescent="0.25">
      <c r="A93" s="164" t="s">
        <v>798</v>
      </c>
      <c r="B93" s="173" t="s">
        <v>173</v>
      </c>
      <c r="C93" s="174"/>
      <c r="D93" s="156">
        <v>0</v>
      </c>
      <c r="E93" s="156">
        <v>2040959.7</v>
      </c>
      <c r="F93" s="156">
        <f t="shared" si="2"/>
        <v>2040959.7</v>
      </c>
      <c r="H93" s="175"/>
      <c r="I93" s="175"/>
      <c r="J93" s="175"/>
      <c r="K93" s="175"/>
      <c r="L93" s="175"/>
      <c r="M93" s="175"/>
      <c r="N93" s="175"/>
    </row>
    <row r="94" spans="1:14" s="143" customFormat="1" x14ac:dyDescent="0.25">
      <c r="A94" s="160" t="s">
        <v>799</v>
      </c>
      <c r="B94" s="161" t="s">
        <v>800</v>
      </c>
      <c r="C94" s="162"/>
      <c r="D94" s="151">
        <f>SUM(D95:D97)</f>
        <v>0</v>
      </c>
      <c r="E94" s="151">
        <v>1300000</v>
      </c>
      <c r="F94" s="151">
        <f t="shared" si="2"/>
        <v>1300000</v>
      </c>
      <c r="H94" s="172"/>
      <c r="I94" s="172"/>
      <c r="J94" s="172"/>
      <c r="K94" s="172"/>
      <c r="L94" s="172"/>
      <c r="M94" s="175"/>
      <c r="N94" s="172"/>
    </row>
    <row r="95" spans="1:14" s="143" customFormat="1" x14ac:dyDescent="0.25">
      <c r="A95" s="164" t="s">
        <v>801</v>
      </c>
      <c r="B95" s="165" t="s">
        <v>178</v>
      </c>
      <c r="C95" s="166"/>
      <c r="D95" s="156">
        <v>0</v>
      </c>
      <c r="E95" s="156">
        <v>1000000</v>
      </c>
      <c r="F95" s="156">
        <f t="shared" si="2"/>
        <v>1000000</v>
      </c>
      <c r="H95" s="172"/>
      <c r="I95" s="172"/>
      <c r="J95" s="172"/>
      <c r="K95" s="172"/>
      <c r="L95" s="172"/>
      <c r="M95" s="176"/>
      <c r="N95" s="172"/>
    </row>
    <row r="96" spans="1:14" x14ac:dyDescent="0.25">
      <c r="A96" s="164" t="s">
        <v>802</v>
      </c>
      <c r="B96" s="165" t="s">
        <v>184</v>
      </c>
      <c r="C96" s="166"/>
      <c r="D96" s="156">
        <v>0</v>
      </c>
      <c r="E96" s="156">
        <v>300000</v>
      </c>
      <c r="F96" s="156">
        <f t="shared" si="2"/>
        <v>300000</v>
      </c>
      <c r="H96" s="177"/>
      <c r="I96" s="178"/>
      <c r="J96" s="179"/>
      <c r="K96" s="180"/>
      <c r="L96" s="180"/>
      <c r="M96" s="180"/>
      <c r="N96" s="175"/>
    </row>
    <row r="97" spans="1:14" x14ac:dyDescent="0.25">
      <c r="A97" s="164" t="s">
        <v>803</v>
      </c>
      <c r="B97" s="165" t="s">
        <v>804</v>
      </c>
      <c r="C97" s="166"/>
      <c r="D97" s="156">
        <v>0</v>
      </c>
      <c r="E97" s="156">
        <v>0</v>
      </c>
      <c r="F97" s="156">
        <f t="shared" si="2"/>
        <v>0</v>
      </c>
      <c r="H97" s="177"/>
      <c r="I97" s="178"/>
      <c r="J97" s="179"/>
      <c r="K97" s="181"/>
      <c r="L97" s="180"/>
      <c r="M97" s="180"/>
      <c r="N97" s="175"/>
    </row>
    <row r="98" spans="1:14" x14ac:dyDescent="0.25">
      <c r="A98" s="164"/>
      <c r="B98" s="165"/>
      <c r="C98" s="166"/>
      <c r="D98" s="151"/>
      <c r="E98" s="151"/>
      <c r="F98" s="151"/>
      <c r="H98" s="177"/>
      <c r="I98" s="178"/>
      <c r="J98" s="178"/>
      <c r="K98" s="180"/>
      <c r="L98" s="180"/>
      <c r="M98" s="180"/>
      <c r="N98" s="175"/>
    </row>
    <row r="99" spans="1:14" s="143" customFormat="1" x14ac:dyDescent="0.25">
      <c r="A99" s="160" t="s">
        <v>355</v>
      </c>
      <c r="B99" s="161" t="s">
        <v>187</v>
      </c>
      <c r="C99" s="162"/>
      <c r="D99" s="151">
        <f>+D100+D106+D110+D118+D127+D129</f>
        <v>14611984.33</v>
      </c>
      <c r="E99" s="151">
        <f>+E100+E106+E110+E118+E127+E129</f>
        <v>35701000</v>
      </c>
      <c r="F99" s="151">
        <f>+F100+F106+F110+F118+F127+F129</f>
        <v>50312984.329999998</v>
      </c>
      <c r="H99" s="172"/>
      <c r="I99" s="172"/>
      <c r="J99" s="172"/>
      <c r="K99" s="172"/>
      <c r="L99" s="172"/>
      <c r="M99" s="172"/>
      <c r="N99" s="172"/>
    </row>
    <row r="100" spans="1:14" s="143" customFormat="1" x14ac:dyDescent="0.25">
      <c r="A100" s="160" t="s">
        <v>805</v>
      </c>
      <c r="B100" s="161" t="s">
        <v>806</v>
      </c>
      <c r="C100" s="162"/>
      <c r="D100" s="151">
        <f>SUM(D101:D105)</f>
        <v>5433984.3300000001</v>
      </c>
      <c r="E100" s="151">
        <f>SUM(E101:E105)</f>
        <v>7923000</v>
      </c>
      <c r="F100" s="151">
        <f>SUM(F101:F105)</f>
        <v>13356984.33</v>
      </c>
      <c r="H100" s="172"/>
      <c r="I100" s="172"/>
      <c r="J100" s="172"/>
      <c r="K100" s="172"/>
      <c r="L100" s="172"/>
      <c r="M100" s="172"/>
      <c r="N100" s="172"/>
    </row>
    <row r="101" spans="1:14" x14ac:dyDescent="0.25">
      <c r="A101" s="164" t="s">
        <v>807</v>
      </c>
      <c r="B101" s="165" t="s">
        <v>190</v>
      </c>
      <c r="C101" s="166"/>
      <c r="D101" s="156">
        <v>3625000</v>
      </c>
      <c r="E101" s="156">
        <v>4375000</v>
      </c>
      <c r="F101" s="156">
        <f>+D101+E101</f>
        <v>8000000</v>
      </c>
      <c r="H101" s="175"/>
      <c r="I101" s="175"/>
      <c r="J101" s="175"/>
      <c r="K101" s="175"/>
      <c r="L101" s="175"/>
      <c r="M101" s="175"/>
      <c r="N101" s="175"/>
    </row>
    <row r="102" spans="1:14" x14ac:dyDescent="0.25">
      <c r="A102" s="164" t="s">
        <v>808</v>
      </c>
      <c r="B102" s="165" t="s">
        <v>192</v>
      </c>
      <c r="C102" s="166"/>
      <c r="D102" s="156">
        <v>75000</v>
      </c>
      <c r="E102" s="156">
        <v>550000</v>
      </c>
      <c r="F102" s="156">
        <f>+D102+E102</f>
        <v>625000</v>
      </c>
      <c r="H102" s="175"/>
      <c r="I102" s="175"/>
      <c r="J102" s="175"/>
      <c r="K102" s="175"/>
      <c r="L102" s="175"/>
      <c r="M102" s="182"/>
      <c r="N102" s="175"/>
    </row>
    <row r="103" spans="1:14" x14ac:dyDescent="0.25">
      <c r="A103" s="164" t="s">
        <v>809</v>
      </c>
      <c r="B103" s="165" t="s">
        <v>810</v>
      </c>
      <c r="C103" s="166"/>
      <c r="D103" s="156">
        <v>0</v>
      </c>
      <c r="E103" s="156">
        <v>145000</v>
      </c>
      <c r="F103" s="156">
        <f>+D103+E103</f>
        <v>145000</v>
      </c>
      <c r="H103" s="175"/>
      <c r="I103" s="175"/>
      <c r="J103" s="175"/>
      <c r="K103" s="175"/>
      <c r="L103" s="175"/>
      <c r="M103" s="182"/>
      <c r="N103" s="175"/>
    </row>
    <row r="104" spans="1:14" x14ac:dyDescent="0.25">
      <c r="A104" s="164" t="s">
        <v>811</v>
      </c>
      <c r="B104" s="165" t="s">
        <v>812</v>
      </c>
      <c r="C104" s="166"/>
      <c r="D104" s="156">
        <v>1333984.33</v>
      </c>
      <c r="E104" s="156">
        <v>1970000</v>
      </c>
      <c r="F104" s="156">
        <f>+D104+E104</f>
        <v>3303984.33</v>
      </c>
      <c r="H104" s="175"/>
      <c r="I104" s="175"/>
      <c r="J104" s="175"/>
      <c r="K104" s="175"/>
      <c r="L104" s="175"/>
      <c r="M104" s="175"/>
      <c r="N104" s="175"/>
    </row>
    <row r="105" spans="1:14" x14ac:dyDescent="0.25">
      <c r="A105" s="164" t="s">
        <v>813</v>
      </c>
      <c r="B105" s="165" t="s">
        <v>814</v>
      </c>
      <c r="C105" s="166"/>
      <c r="D105" s="156">
        <v>400000</v>
      </c>
      <c r="E105" s="156">
        <v>883000</v>
      </c>
      <c r="F105" s="156">
        <f>+D105+E105</f>
        <v>1283000</v>
      </c>
      <c r="H105" s="175"/>
      <c r="I105" s="175"/>
      <c r="J105" s="175"/>
      <c r="K105" s="175"/>
      <c r="L105" s="175"/>
      <c r="M105" s="175"/>
      <c r="N105" s="175"/>
    </row>
    <row r="106" spans="1:14" s="143" customFormat="1" x14ac:dyDescent="0.25">
      <c r="A106" s="160" t="s">
        <v>815</v>
      </c>
      <c r="B106" s="161" t="s">
        <v>816</v>
      </c>
      <c r="C106" s="162"/>
      <c r="D106" s="151">
        <f>SUM(D107:D109)</f>
        <v>0</v>
      </c>
      <c r="E106" s="151">
        <f>SUM(E107:E109)</f>
        <v>8740000</v>
      </c>
      <c r="F106" s="151">
        <f>SUM(F107:F109)</f>
        <v>8740000</v>
      </c>
      <c r="H106" s="172"/>
      <c r="I106" s="172"/>
      <c r="J106" s="172"/>
      <c r="K106" s="172"/>
      <c r="L106" s="172"/>
      <c r="M106" s="172"/>
      <c r="N106" s="172"/>
    </row>
    <row r="107" spans="1:14" x14ac:dyDescent="0.25">
      <c r="A107" s="164" t="s">
        <v>817</v>
      </c>
      <c r="B107" s="165" t="s">
        <v>818</v>
      </c>
      <c r="C107" s="166"/>
      <c r="D107" s="156">
        <v>0</v>
      </c>
      <c r="E107" s="156">
        <v>0</v>
      </c>
      <c r="F107" s="156">
        <f>+D107+E107</f>
        <v>0</v>
      </c>
      <c r="H107" s="175"/>
      <c r="I107" s="175"/>
      <c r="J107" s="175"/>
      <c r="K107" s="175"/>
      <c r="L107" s="175"/>
      <c r="M107" s="175"/>
      <c r="N107" s="175"/>
    </row>
    <row r="108" spans="1:14" x14ac:dyDescent="0.25">
      <c r="A108" s="164" t="s">
        <v>819</v>
      </c>
      <c r="B108" s="165" t="s">
        <v>820</v>
      </c>
      <c r="C108" s="166"/>
      <c r="D108" s="156">
        <v>0</v>
      </c>
      <c r="E108" s="156">
        <v>0</v>
      </c>
      <c r="F108" s="156">
        <f>+D108+E108</f>
        <v>0</v>
      </c>
      <c r="H108" s="175"/>
      <c r="I108" s="175"/>
      <c r="J108" s="175"/>
      <c r="K108" s="175"/>
      <c r="L108" s="175"/>
      <c r="M108" s="175"/>
      <c r="N108" s="175"/>
    </row>
    <row r="109" spans="1:14" x14ac:dyDescent="0.25">
      <c r="A109" s="164" t="s">
        <v>821</v>
      </c>
      <c r="B109" s="165" t="s">
        <v>822</v>
      </c>
      <c r="C109" s="166"/>
      <c r="D109" s="156">
        <v>0</v>
      </c>
      <c r="E109" s="156">
        <v>8740000</v>
      </c>
      <c r="F109" s="156">
        <f>+D109+E109</f>
        <v>8740000</v>
      </c>
      <c r="H109" s="175"/>
      <c r="I109" s="175"/>
      <c r="J109" s="175"/>
      <c r="K109" s="175"/>
      <c r="L109" s="175"/>
      <c r="M109" s="175"/>
      <c r="N109" s="175"/>
    </row>
    <row r="110" spans="1:14" s="143" customFormat="1" ht="31.5" x14ac:dyDescent="0.25">
      <c r="A110" s="160" t="s">
        <v>823</v>
      </c>
      <c r="B110" s="161" t="s">
        <v>824</v>
      </c>
      <c r="C110" s="161"/>
      <c r="D110" s="151">
        <f>SUM(D111:D117)</f>
        <v>3563000</v>
      </c>
      <c r="E110" s="151">
        <f>SUM(E111:E117)</f>
        <v>1703000</v>
      </c>
      <c r="F110" s="151">
        <f>SUM(F111:F117)</f>
        <v>5266000</v>
      </c>
      <c r="H110" s="172"/>
      <c r="I110" s="172"/>
      <c r="J110" s="172"/>
      <c r="K110" s="172"/>
      <c r="L110" s="172"/>
      <c r="M110" s="172"/>
      <c r="N110" s="172"/>
    </row>
    <row r="111" spans="1:14" x14ac:dyDescent="0.25">
      <c r="A111" s="164" t="s">
        <v>825</v>
      </c>
      <c r="B111" s="165" t="s">
        <v>209</v>
      </c>
      <c r="C111" s="166"/>
      <c r="D111" s="156">
        <v>600000</v>
      </c>
      <c r="E111" s="156">
        <v>400000</v>
      </c>
      <c r="F111" s="156">
        <f t="shared" ref="F111:F117" si="3">+D111+E111</f>
        <v>1000000</v>
      </c>
      <c r="H111" s="175"/>
      <c r="I111" s="175"/>
      <c r="J111" s="175"/>
      <c r="K111" s="175"/>
      <c r="L111" s="175"/>
      <c r="M111" s="175"/>
      <c r="N111" s="175"/>
    </row>
    <row r="112" spans="1:14" x14ac:dyDescent="0.25">
      <c r="A112" s="164" t="s">
        <v>826</v>
      </c>
      <c r="B112" s="165" t="s">
        <v>211</v>
      </c>
      <c r="C112" s="165"/>
      <c r="D112" s="156">
        <v>568000</v>
      </c>
      <c r="E112" s="156">
        <v>300000</v>
      </c>
      <c r="F112" s="156">
        <f t="shared" si="3"/>
        <v>868000</v>
      </c>
      <c r="H112" s="175"/>
      <c r="I112" s="175"/>
      <c r="J112" s="175"/>
      <c r="K112" s="175"/>
      <c r="L112" s="175"/>
      <c r="M112" s="175"/>
      <c r="N112" s="175"/>
    </row>
    <row r="113" spans="1:14" x14ac:dyDescent="0.25">
      <c r="A113" s="164" t="s">
        <v>827</v>
      </c>
      <c r="B113" s="165" t="s">
        <v>213</v>
      </c>
      <c r="C113" s="166"/>
      <c r="D113" s="156">
        <v>430000</v>
      </c>
      <c r="E113" s="156">
        <v>150000</v>
      </c>
      <c r="F113" s="156">
        <f t="shared" si="3"/>
        <v>580000</v>
      </c>
      <c r="H113" s="175"/>
      <c r="I113" s="175"/>
      <c r="J113" s="175"/>
      <c r="K113" s="175"/>
      <c r="L113" s="175"/>
      <c r="M113" s="175"/>
      <c r="N113" s="175"/>
    </row>
    <row r="114" spans="1:14" ht="15.6" customHeight="1" x14ac:dyDescent="0.25">
      <c r="A114" s="164" t="s">
        <v>828</v>
      </c>
      <c r="B114" s="165" t="s">
        <v>215</v>
      </c>
      <c r="C114" s="165"/>
      <c r="D114" s="156">
        <v>1225000</v>
      </c>
      <c r="E114" s="156">
        <v>400000</v>
      </c>
      <c r="F114" s="156">
        <f t="shared" si="3"/>
        <v>1625000</v>
      </c>
      <c r="H114" s="175"/>
      <c r="I114" s="175"/>
      <c r="J114" s="175"/>
      <c r="K114" s="175"/>
      <c r="L114" s="175"/>
      <c r="M114" s="175"/>
      <c r="N114" s="175"/>
    </row>
    <row r="115" spans="1:14" x14ac:dyDescent="0.25">
      <c r="A115" s="164" t="s">
        <v>829</v>
      </c>
      <c r="B115" s="165" t="s">
        <v>830</v>
      </c>
      <c r="C115" s="165"/>
      <c r="D115" s="156">
        <v>0</v>
      </c>
      <c r="E115" s="156">
        <v>13000</v>
      </c>
      <c r="F115" s="156">
        <f t="shared" si="3"/>
        <v>13000</v>
      </c>
      <c r="H115" s="175"/>
      <c r="I115" s="175"/>
      <c r="J115" s="175"/>
      <c r="K115" s="175"/>
      <c r="L115" s="175"/>
      <c r="M115" s="175"/>
      <c r="N115" s="175"/>
    </row>
    <row r="116" spans="1:14" x14ac:dyDescent="0.25">
      <c r="A116" s="164" t="s">
        <v>831</v>
      </c>
      <c r="B116" s="165" t="s">
        <v>832</v>
      </c>
      <c r="C116" s="165"/>
      <c r="D116" s="156">
        <v>290000</v>
      </c>
      <c r="E116" s="156">
        <v>140000</v>
      </c>
      <c r="F116" s="156">
        <f t="shared" si="3"/>
        <v>430000</v>
      </c>
    </row>
    <row r="117" spans="1:14" ht="31.5" x14ac:dyDescent="0.25">
      <c r="A117" s="164" t="s">
        <v>833</v>
      </c>
      <c r="B117" s="165" t="s">
        <v>834</v>
      </c>
      <c r="C117" s="165"/>
      <c r="D117" s="156">
        <v>450000</v>
      </c>
      <c r="E117" s="156">
        <v>300000</v>
      </c>
      <c r="F117" s="156">
        <f t="shared" si="3"/>
        <v>750000</v>
      </c>
    </row>
    <row r="118" spans="1:14" s="143" customFormat="1" x14ac:dyDescent="0.25">
      <c r="A118" s="160" t="s">
        <v>835</v>
      </c>
      <c r="B118" s="161" t="s">
        <v>836</v>
      </c>
      <c r="C118" s="161"/>
      <c r="D118" s="151">
        <f>SUM(D119:D120)</f>
        <v>1125000</v>
      </c>
      <c r="E118" s="151">
        <f>SUM(E119:E120)</f>
        <v>3500000</v>
      </c>
      <c r="F118" s="151">
        <f>SUM(F119:F120)</f>
        <v>4625000</v>
      </c>
    </row>
    <row r="119" spans="1:14" x14ac:dyDescent="0.25">
      <c r="A119" s="164" t="s">
        <v>837</v>
      </c>
      <c r="B119" s="165" t="s">
        <v>838</v>
      </c>
      <c r="C119" s="166"/>
      <c r="D119" s="156">
        <v>150000</v>
      </c>
      <c r="E119" s="156">
        <v>0</v>
      </c>
      <c r="F119" s="156">
        <f>+D119+E119</f>
        <v>150000</v>
      </c>
    </row>
    <row r="120" spans="1:14" x14ac:dyDescent="0.25">
      <c r="A120" s="164" t="s">
        <v>839</v>
      </c>
      <c r="B120" s="165" t="s">
        <v>225</v>
      </c>
      <c r="C120" s="166"/>
      <c r="D120" s="156">
        <v>975000</v>
      </c>
      <c r="E120" s="156">
        <v>3500000</v>
      </c>
      <c r="F120" s="156">
        <f>SUM(F121:F126)</f>
        <v>4475000</v>
      </c>
    </row>
    <row r="121" spans="1:14" x14ac:dyDescent="0.25">
      <c r="A121" s="164" t="s">
        <v>840</v>
      </c>
      <c r="B121" s="165" t="s">
        <v>841</v>
      </c>
      <c r="C121" s="166"/>
      <c r="D121" s="156">
        <v>850000</v>
      </c>
      <c r="E121" s="156">
        <v>2500000</v>
      </c>
      <c r="F121" s="156">
        <f t="shared" ref="F121:F126" si="4">+D121+E121</f>
        <v>3350000</v>
      </c>
    </row>
    <row r="122" spans="1:14" x14ac:dyDescent="0.25">
      <c r="A122" s="164" t="s">
        <v>842</v>
      </c>
      <c r="B122" s="165" t="s">
        <v>843</v>
      </c>
      <c r="C122" s="166"/>
      <c r="D122" s="156">
        <v>50000</v>
      </c>
      <c r="E122" s="156">
        <v>0</v>
      </c>
      <c r="F122" s="156">
        <f t="shared" si="4"/>
        <v>50000</v>
      </c>
    </row>
    <row r="123" spans="1:14" x14ac:dyDescent="0.25">
      <c r="A123" s="164" t="s">
        <v>844</v>
      </c>
      <c r="B123" s="165" t="s">
        <v>845</v>
      </c>
      <c r="C123" s="166"/>
      <c r="D123" s="156">
        <v>0</v>
      </c>
      <c r="E123" s="156">
        <v>0</v>
      </c>
      <c r="F123" s="156">
        <f t="shared" si="4"/>
        <v>0</v>
      </c>
    </row>
    <row r="124" spans="1:14" x14ac:dyDescent="0.25">
      <c r="A124" s="164" t="s">
        <v>846</v>
      </c>
      <c r="B124" s="165" t="s">
        <v>847</v>
      </c>
      <c r="C124" s="166"/>
      <c r="D124" s="156">
        <v>0</v>
      </c>
      <c r="E124" s="156">
        <v>1000000</v>
      </c>
      <c r="F124" s="156">
        <f t="shared" si="4"/>
        <v>1000000</v>
      </c>
    </row>
    <row r="125" spans="1:14" x14ac:dyDescent="0.25">
      <c r="A125" s="164" t="s">
        <v>848</v>
      </c>
      <c r="B125" s="165" t="s">
        <v>849</v>
      </c>
      <c r="C125" s="166"/>
      <c r="D125" s="156">
        <v>0</v>
      </c>
      <c r="E125" s="156">
        <v>0</v>
      </c>
      <c r="F125" s="156">
        <f t="shared" si="4"/>
        <v>0</v>
      </c>
    </row>
    <row r="126" spans="1:14" x14ac:dyDescent="0.25">
      <c r="A126" s="164" t="s">
        <v>850</v>
      </c>
      <c r="B126" s="165" t="s">
        <v>851</v>
      </c>
      <c r="C126" s="166"/>
      <c r="D126" s="156">
        <v>75000</v>
      </c>
      <c r="E126" s="156">
        <v>0</v>
      </c>
      <c r="F126" s="156">
        <f t="shared" si="4"/>
        <v>75000</v>
      </c>
    </row>
    <row r="127" spans="1:14" s="143" customFormat="1" ht="31.5" x14ac:dyDescent="0.25">
      <c r="A127" s="160" t="s">
        <v>852</v>
      </c>
      <c r="B127" s="161" t="s">
        <v>853</v>
      </c>
      <c r="C127" s="161"/>
      <c r="D127" s="151">
        <f>+D128</f>
        <v>0</v>
      </c>
      <c r="E127" s="151">
        <f>+E128</f>
        <v>7315000</v>
      </c>
      <c r="F127" s="151">
        <f>+F128</f>
        <v>7315000</v>
      </c>
    </row>
    <row r="128" spans="1:14" x14ac:dyDescent="0.25">
      <c r="A128" s="164" t="s">
        <v>854</v>
      </c>
      <c r="B128" s="165" t="s">
        <v>855</v>
      </c>
      <c r="C128" s="165"/>
      <c r="D128" s="156">
        <v>0</v>
      </c>
      <c r="E128" s="156">
        <v>7315000</v>
      </c>
      <c r="F128" s="156">
        <f>+D128+E128</f>
        <v>7315000</v>
      </c>
    </row>
    <row r="129" spans="1:8" s="143" customFormat="1" x14ac:dyDescent="0.25">
      <c r="A129" s="160" t="s">
        <v>856</v>
      </c>
      <c r="B129" s="161" t="s">
        <v>857</v>
      </c>
      <c r="C129" s="161"/>
      <c r="D129" s="151">
        <f>SUM(D130:D137)</f>
        <v>4490000</v>
      </c>
      <c r="E129" s="151">
        <f>SUM(E130:E137)</f>
        <v>6520000</v>
      </c>
      <c r="F129" s="151">
        <f>SUM(F130:F137)</f>
        <v>11010000</v>
      </c>
    </row>
    <row r="130" spans="1:8" x14ac:dyDescent="0.25">
      <c r="A130" s="164" t="s">
        <v>858</v>
      </c>
      <c r="B130" s="165" t="s">
        <v>859</v>
      </c>
      <c r="C130" s="166"/>
      <c r="D130" s="156">
        <v>1040000</v>
      </c>
      <c r="E130" s="156">
        <v>1510000</v>
      </c>
      <c r="F130" s="156">
        <f t="shared" ref="F130:F137" si="5">+D130+E130</f>
        <v>2550000</v>
      </c>
    </row>
    <row r="131" spans="1:8" x14ac:dyDescent="0.25">
      <c r="A131" s="164" t="s">
        <v>860</v>
      </c>
      <c r="B131" s="173" t="s">
        <v>861</v>
      </c>
      <c r="C131" s="173"/>
      <c r="D131" s="156">
        <v>0</v>
      </c>
      <c r="E131" s="156">
        <v>775000</v>
      </c>
      <c r="F131" s="156">
        <f t="shared" si="5"/>
        <v>775000</v>
      </c>
    </row>
    <row r="132" spans="1:8" x14ac:dyDescent="0.25">
      <c r="A132" s="164" t="s">
        <v>862</v>
      </c>
      <c r="B132" s="165" t="s">
        <v>863</v>
      </c>
      <c r="C132" s="166"/>
      <c r="D132" s="156">
        <v>1160000</v>
      </c>
      <c r="E132" s="156">
        <v>2210000</v>
      </c>
      <c r="F132" s="156">
        <f t="shared" si="5"/>
        <v>3370000</v>
      </c>
    </row>
    <row r="133" spans="1:8" x14ac:dyDescent="0.25">
      <c r="A133" s="164" t="s">
        <v>864</v>
      </c>
      <c r="B133" s="165" t="s">
        <v>243</v>
      </c>
      <c r="C133" s="166"/>
      <c r="D133" s="156">
        <v>500000</v>
      </c>
      <c r="E133" s="156">
        <v>305000</v>
      </c>
      <c r="F133" s="156">
        <f t="shared" si="5"/>
        <v>805000</v>
      </c>
    </row>
    <row r="134" spans="1:8" x14ac:dyDescent="0.25">
      <c r="A134" s="164" t="s">
        <v>865</v>
      </c>
      <c r="B134" s="165" t="s">
        <v>866</v>
      </c>
      <c r="C134" s="166"/>
      <c r="D134" s="156">
        <v>1500000</v>
      </c>
      <c r="E134" s="156">
        <v>1150000</v>
      </c>
      <c r="F134" s="156">
        <f t="shared" si="5"/>
        <v>2650000</v>
      </c>
    </row>
    <row r="135" spans="1:8" x14ac:dyDescent="0.25">
      <c r="A135" s="164" t="s">
        <v>867</v>
      </c>
      <c r="B135" s="165" t="s">
        <v>868</v>
      </c>
      <c r="C135" s="165"/>
      <c r="D135" s="156">
        <v>150000</v>
      </c>
      <c r="E135" s="156">
        <v>155000</v>
      </c>
      <c r="F135" s="156">
        <f t="shared" si="5"/>
        <v>305000</v>
      </c>
    </row>
    <row r="136" spans="1:8" x14ac:dyDescent="0.25">
      <c r="A136" s="164" t="s">
        <v>869</v>
      </c>
      <c r="B136" s="165" t="s">
        <v>870</v>
      </c>
      <c r="C136" s="166"/>
      <c r="D136" s="156">
        <v>0</v>
      </c>
      <c r="E136" s="156">
        <v>0</v>
      </c>
      <c r="F136" s="156">
        <f t="shared" si="5"/>
        <v>0</v>
      </c>
    </row>
    <row r="137" spans="1:8" x14ac:dyDescent="0.25">
      <c r="A137" s="164" t="s">
        <v>871</v>
      </c>
      <c r="B137" s="165" t="s">
        <v>872</v>
      </c>
      <c r="C137" s="166"/>
      <c r="D137" s="156">
        <v>140000</v>
      </c>
      <c r="E137" s="156">
        <v>415000</v>
      </c>
      <c r="F137" s="156">
        <f t="shared" si="5"/>
        <v>555000</v>
      </c>
    </row>
    <row r="138" spans="1:8" x14ac:dyDescent="0.25">
      <c r="A138" s="164"/>
      <c r="B138" s="165"/>
      <c r="C138" s="166"/>
      <c r="D138" s="151"/>
      <c r="E138" s="151"/>
      <c r="F138" s="151"/>
    </row>
    <row r="139" spans="1:8" x14ac:dyDescent="0.25">
      <c r="A139" s="164" t="s">
        <v>873</v>
      </c>
      <c r="B139" s="152" t="s">
        <v>595</v>
      </c>
      <c r="C139" s="153"/>
      <c r="D139" s="151">
        <f t="shared" ref="D139:F140" si="6">+D140</f>
        <v>125730</v>
      </c>
      <c r="E139" s="151">
        <f t="shared" si="6"/>
        <v>0</v>
      </c>
      <c r="F139" s="151">
        <f t="shared" si="6"/>
        <v>125730</v>
      </c>
    </row>
    <row r="140" spans="1:8" x14ac:dyDescent="0.25">
      <c r="A140" s="164" t="s">
        <v>874</v>
      </c>
      <c r="B140" s="152" t="s">
        <v>552</v>
      </c>
      <c r="C140" s="153"/>
      <c r="D140" s="151">
        <f t="shared" si="6"/>
        <v>125730</v>
      </c>
      <c r="E140" s="151">
        <f t="shared" si="6"/>
        <v>0</v>
      </c>
      <c r="F140" s="151">
        <f t="shared" si="6"/>
        <v>125730</v>
      </c>
    </row>
    <row r="141" spans="1:8" x14ac:dyDescent="0.25">
      <c r="A141" s="164" t="s">
        <v>875</v>
      </c>
      <c r="B141" s="183" t="s">
        <v>280</v>
      </c>
      <c r="C141" s="183"/>
      <c r="D141" s="156">
        <v>125730</v>
      </c>
      <c r="E141" s="156"/>
      <c r="F141" s="156">
        <f>+D141+E141</f>
        <v>125730</v>
      </c>
    </row>
    <row r="142" spans="1:8" x14ac:dyDescent="0.25">
      <c r="A142" s="164"/>
      <c r="B142" s="183"/>
      <c r="C142" s="183"/>
      <c r="D142" s="156"/>
      <c r="E142" s="156"/>
      <c r="F142" s="156"/>
    </row>
    <row r="143" spans="1:8" x14ac:dyDescent="0.25">
      <c r="A143" s="164" t="s">
        <v>876</v>
      </c>
      <c r="B143" s="161" t="s">
        <v>597</v>
      </c>
      <c r="C143" s="162"/>
      <c r="D143" s="151">
        <f>+D144+D153+D158</f>
        <v>27048890</v>
      </c>
      <c r="E143" s="151">
        <f>+E144+E153+E158</f>
        <v>22968564.776799999</v>
      </c>
      <c r="F143" s="151">
        <f>+F144+F153+F158</f>
        <v>50017454.776799999</v>
      </c>
      <c r="G143" s="143"/>
      <c r="H143" s="143"/>
    </row>
    <row r="144" spans="1:8" s="143" customFormat="1" x14ac:dyDescent="0.25">
      <c r="A144" s="160" t="s">
        <v>877</v>
      </c>
      <c r="B144" s="161" t="s">
        <v>878</v>
      </c>
      <c r="C144" s="162"/>
      <c r="D144" s="151">
        <f>SUM(D145:D152)</f>
        <v>6117600</v>
      </c>
      <c r="E144" s="151">
        <f>SUM(E145:E152)</f>
        <v>22968564.776799999</v>
      </c>
      <c r="F144" s="151">
        <f>SUM(F145:F152)</f>
        <v>29086164.776799999</v>
      </c>
      <c r="G144" s="142"/>
      <c r="H144" s="142"/>
    </row>
    <row r="145" spans="1:8" x14ac:dyDescent="0.25">
      <c r="A145" s="164" t="s">
        <v>879</v>
      </c>
      <c r="B145" s="165" t="s">
        <v>384</v>
      </c>
      <c r="C145" s="166"/>
      <c r="D145" s="156">
        <v>0</v>
      </c>
      <c r="E145" s="156">
        <v>0</v>
      </c>
      <c r="F145" s="156">
        <f t="shared" ref="F145:F152" si="7">+D145+E145</f>
        <v>0</v>
      </c>
    </row>
    <row r="146" spans="1:8" x14ac:dyDescent="0.25">
      <c r="A146" s="164" t="s">
        <v>880</v>
      </c>
      <c r="B146" s="165" t="s">
        <v>386</v>
      </c>
      <c r="C146" s="166"/>
      <c r="D146" s="156">
        <v>0</v>
      </c>
      <c r="E146" s="156">
        <v>0</v>
      </c>
      <c r="F146" s="156">
        <f t="shared" si="7"/>
        <v>0</v>
      </c>
    </row>
    <row r="147" spans="1:8" x14ac:dyDescent="0.25">
      <c r="A147" s="164" t="s">
        <v>881</v>
      </c>
      <c r="B147" s="165" t="s">
        <v>388</v>
      </c>
      <c r="C147" s="166"/>
      <c r="D147" s="156">
        <v>1529400</v>
      </c>
      <c r="E147" s="156">
        <v>1529400</v>
      </c>
      <c r="F147" s="156">
        <f t="shared" si="7"/>
        <v>3058800</v>
      </c>
    </row>
    <row r="148" spans="1:8" x14ac:dyDescent="0.25">
      <c r="A148" s="164" t="s">
        <v>882</v>
      </c>
      <c r="B148" s="184" t="s">
        <v>390</v>
      </c>
      <c r="C148" s="185"/>
      <c r="D148" s="156">
        <v>1529400</v>
      </c>
      <c r="E148" s="156">
        <v>1529400</v>
      </c>
      <c r="F148" s="156">
        <f t="shared" si="7"/>
        <v>3058800</v>
      </c>
    </row>
    <row r="149" spans="1:8" x14ac:dyDescent="0.25">
      <c r="A149" s="164" t="s">
        <v>883</v>
      </c>
      <c r="B149" s="165" t="s">
        <v>884</v>
      </c>
      <c r="C149" s="166"/>
      <c r="D149" s="156">
        <v>2549000</v>
      </c>
      <c r="E149" s="156">
        <v>19399964.776799999</v>
      </c>
      <c r="F149" s="156">
        <f t="shared" si="7"/>
        <v>21948964.776799999</v>
      </c>
    </row>
    <row r="150" spans="1:8" ht="31.5" x14ac:dyDescent="0.25">
      <c r="A150" s="164" t="s">
        <v>885</v>
      </c>
      <c r="B150" s="165" t="s">
        <v>393</v>
      </c>
      <c r="C150" s="165"/>
      <c r="D150" s="156">
        <v>0</v>
      </c>
      <c r="E150" s="156">
        <v>0</v>
      </c>
      <c r="F150" s="156">
        <f t="shared" si="7"/>
        <v>0</v>
      </c>
    </row>
    <row r="151" spans="1:8" ht="31.5" x14ac:dyDescent="0.25">
      <c r="A151" s="164" t="s">
        <v>886</v>
      </c>
      <c r="B151" s="165" t="s">
        <v>395</v>
      </c>
      <c r="C151" s="165"/>
      <c r="D151" s="156">
        <v>0</v>
      </c>
      <c r="E151" s="156">
        <v>0</v>
      </c>
      <c r="F151" s="156">
        <f t="shared" si="7"/>
        <v>0</v>
      </c>
    </row>
    <row r="152" spans="1:8" ht="15" customHeight="1" x14ac:dyDescent="0.25">
      <c r="A152" s="164" t="s">
        <v>887</v>
      </c>
      <c r="B152" s="165" t="s">
        <v>888</v>
      </c>
      <c r="C152" s="166"/>
      <c r="D152" s="156">
        <v>509800</v>
      </c>
      <c r="E152" s="156">
        <v>509800</v>
      </c>
      <c r="F152" s="156">
        <f t="shared" si="7"/>
        <v>1019600</v>
      </c>
      <c r="G152" s="143"/>
      <c r="H152" s="143"/>
    </row>
    <row r="153" spans="1:8" s="143" customFormat="1" ht="15" customHeight="1" x14ac:dyDescent="0.25">
      <c r="A153" s="160" t="s">
        <v>889</v>
      </c>
      <c r="B153" s="161" t="s">
        <v>890</v>
      </c>
      <c r="C153" s="161"/>
      <c r="D153" s="151">
        <f>SUM(D154:D157)</f>
        <v>0</v>
      </c>
      <c r="E153" s="151">
        <f>SUM(E154:E157)</f>
        <v>0</v>
      </c>
      <c r="F153" s="151">
        <f>SUM(F154:F157)</f>
        <v>0</v>
      </c>
      <c r="G153" s="142"/>
      <c r="H153" s="142"/>
    </row>
    <row r="154" spans="1:8" x14ac:dyDescent="0.25">
      <c r="A154" s="164" t="s">
        <v>891</v>
      </c>
      <c r="B154" s="165" t="s">
        <v>362</v>
      </c>
      <c r="C154" s="166"/>
      <c r="D154" s="156">
        <v>0</v>
      </c>
      <c r="E154" s="156">
        <v>0</v>
      </c>
      <c r="F154" s="156">
        <f>+D154+E154</f>
        <v>0</v>
      </c>
    </row>
    <row r="155" spans="1:8" x14ac:dyDescent="0.25">
      <c r="A155" s="164" t="s">
        <v>892</v>
      </c>
      <c r="B155" s="165" t="s">
        <v>369</v>
      </c>
      <c r="C155" s="166"/>
      <c r="D155" s="156">
        <v>0</v>
      </c>
      <c r="E155" s="156">
        <v>0</v>
      </c>
      <c r="F155" s="156">
        <f>+D155+E155</f>
        <v>0</v>
      </c>
    </row>
    <row r="156" spans="1:8" x14ac:dyDescent="0.25">
      <c r="A156" s="164" t="s">
        <v>893</v>
      </c>
      <c r="B156" s="165" t="s">
        <v>375</v>
      </c>
      <c r="C156" s="166"/>
      <c r="D156" s="156">
        <v>0</v>
      </c>
      <c r="E156" s="156">
        <v>0</v>
      </c>
      <c r="F156" s="156">
        <f>+D156+E156</f>
        <v>0</v>
      </c>
    </row>
    <row r="157" spans="1:8" x14ac:dyDescent="0.25">
      <c r="A157" s="164" t="s">
        <v>894</v>
      </c>
      <c r="B157" s="165" t="s">
        <v>895</v>
      </c>
      <c r="C157" s="166"/>
      <c r="D157" s="156">
        <v>0</v>
      </c>
      <c r="E157" s="156">
        <v>0</v>
      </c>
      <c r="F157" s="156">
        <f>+D157+E157</f>
        <v>0</v>
      </c>
      <c r="G157" s="143"/>
      <c r="H157" s="143"/>
    </row>
    <row r="158" spans="1:8" s="143" customFormat="1" x14ac:dyDescent="0.25">
      <c r="A158" s="160" t="s">
        <v>896</v>
      </c>
      <c r="B158" s="161" t="s">
        <v>897</v>
      </c>
      <c r="C158" s="161"/>
      <c r="D158" s="151">
        <f>SUM(D159:D160)</f>
        <v>20931290</v>
      </c>
      <c r="E158" s="151">
        <f>SUM(E159:E160)</f>
        <v>0</v>
      </c>
      <c r="F158" s="151">
        <f>SUM(F159:F160)</f>
        <v>20931290</v>
      </c>
      <c r="G158" s="142"/>
      <c r="H158" s="142"/>
    </row>
    <row r="159" spans="1:8" x14ac:dyDescent="0.25">
      <c r="A159" s="164" t="s">
        <v>898</v>
      </c>
      <c r="B159" s="173" t="s">
        <v>414</v>
      </c>
      <c r="C159" s="173"/>
      <c r="D159" s="156">
        <v>0</v>
      </c>
      <c r="E159" s="156">
        <v>0</v>
      </c>
      <c r="F159" s="156">
        <f>+D159+E159</f>
        <v>0</v>
      </c>
    </row>
    <row r="160" spans="1:8" x14ac:dyDescent="0.25">
      <c r="A160" s="164" t="s">
        <v>899</v>
      </c>
      <c r="B160" s="165" t="s">
        <v>411</v>
      </c>
      <c r="C160" s="166"/>
      <c r="D160" s="156">
        <v>20931290</v>
      </c>
      <c r="E160" s="156">
        <v>0</v>
      </c>
      <c r="F160" s="156">
        <f>+D160+E160</f>
        <v>20931290</v>
      </c>
    </row>
    <row r="161" spans="1:8" x14ac:dyDescent="0.25">
      <c r="A161" s="164"/>
      <c r="B161" s="165"/>
      <c r="C161" s="166"/>
      <c r="D161" s="151"/>
      <c r="E161" s="151"/>
      <c r="F161" s="151"/>
      <c r="G161" s="143"/>
      <c r="H161" s="143"/>
    </row>
    <row r="162" spans="1:8" s="143" customFormat="1" x14ac:dyDescent="0.25">
      <c r="A162" s="160" t="s">
        <v>900</v>
      </c>
      <c r="B162" s="161" t="s">
        <v>901</v>
      </c>
      <c r="C162" s="161"/>
      <c r="D162" s="151">
        <f>+D163+D170+D172+D175+D178</f>
        <v>18200000</v>
      </c>
      <c r="E162" s="151">
        <f>+E163+E170+E172+E175+E178</f>
        <v>342731490.06999999</v>
      </c>
      <c r="F162" s="151">
        <f>+F163+F170+F172+F175+F178</f>
        <v>360931490.06999999</v>
      </c>
      <c r="G162" s="142"/>
      <c r="H162" s="142"/>
    </row>
    <row r="163" spans="1:8" x14ac:dyDescent="0.25">
      <c r="A163" s="164" t="s">
        <v>902</v>
      </c>
      <c r="B163" s="161" t="s">
        <v>903</v>
      </c>
      <c r="C163" s="161"/>
      <c r="D163" s="151">
        <f>+D164+D165+D169</f>
        <v>0</v>
      </c>
      <c r="E163" s="151">
        <f>+E164+E165+E169</f>
        <v>221093798.39999998</v>
      </c>
      <c r="F163" s="151">
        <f>+F164+F165+F169</f>
        <v>221093798.39999998</v>
      </c>
    </row>
    <row r="164" spans="1:8" x14ac:dyDescent="0.25">
      <c r="A164" s="164" t="s">
        <v>904</v>
      </c>
      <c r="B164" s="165" t="s">
        <v>296</v>
      </c>
      <c r="C164" s="165"/>
      <c r="D164" s="156">
        <v>0</v>
      </c>
      <c r="E164" s="156">
        <v>28474224.800000001</v>
      </c>
      <c r="F164" s="156">
        <f>+D164+E164</f>
        <v>28474224.800000001</v>
      </c>
    </row>
    <row r="165" spans="1:8" ht="31.5" x14ac:dyDescent="0.25">
      <c r="A165" s="164" t="s">
        <v>905</v>
      </c>
      <c r="B165" s="165" t="s">
        <v>906</v>
      </c>
      <c r="C165" s="165"/>
      <c r="D165" s="156">
        <v>0</v>
      </c>
      <c r="E165" s="156">
        <v>12900000</v>
      </c>
      <c r="F165" s="156">
        <f>SUM(F166:F168)</f>
        <v>12900000</v>
      </c>
    </row>
    <row r="166" spans="1:8" ht="31.5" x14ac:dyDescent="0.25">
      <c r="A166" s="164" t="s">
        <v>907</v>
      </c>
      <c r="B166" s="154" t="s">
        <v>908</v>
      </c>
      <c r="C166" s="154"/>
      <c r="D166" s="156">
        <v>0</v>
      </c>
      <c r="E166" s="156">
        <v>0</v>
      </c>
      <c r="F166" s="156">
        <f>+D166+E166</f>
        <v>0</v>
      </c>
    </row>
    <row r="167" spans="1:8" x14ac:dyDescent="0.25">
      <c r="A167" s="164" t="s">
        <v>909</v>
      </c>
      <c r="B167" s="154" t="s">
        <v>910</v>
      </c>
      <c r="C167" s="154"/>
      <c r="D167" s="156">
        <v>0</v>
      </c>
      <c r="E167" s="156">
        <v>12000000</v>
      </c>
      <c r="F167" s="156">
        <f>+D167+E167</f>
        <v>12000000</v>
      </c>
    </row>
    <row r="168" spans="1:8" ht="24.75" customHeight="1" x14ac:dyDescent="0.25">
      <c r="A168" s="164" t="s">
        <v>911</v>
      </c>
      <c r="B168" s="154" t="s">
        <v>912</v>
      </c>
      <c r="C168" s="154"/>
      <c r="D168" s="156">
        <v>0</v>
      </c>
      <c r="E168" s="156">
        <v>900000</v>
      </c>
      <c r="F168" s="156">
        <f>+D168+E168</f>
        <v>900000</v>
      </c>
    </row>
    <row r="169" spans="1:8" ht="31.5" x14ac:dyDescent="0.25">
      <c r="A169" s="164" t="s">
        <v>913</v>
      </c>
      <c r="B169" s="165" t="s">
        <v>914</v>
      </c>
      <c r="C169" s="165"/>
      <c r="D169" s="156">
        <v>0</v>
      </c>
      <c r="E169" s="156">
        <v>179719573.59999999</v>
      </c>
      <c r="F169" s="156">
        <f>+D169+E169</f>
        <v>179719573.59999999</v>
      </c>
      <c r="G169" s="143"/>
      <c r="H169" s="143"/>
    </row>
    <row r="170" spans="1:8" s="143" customFormat="1" x14ac:dyDescent="0.25">
      <c r="A170" s="160" t="s">
        <v>915</v>
      </c>
      <c r="B170" s="161" t="s">
        <v>916</v>
      </c>
      <c r="C170" s="161"/>
      <c r="D170" s="151">
        <f>SUM(D171)</f>
        <v>0</v>
      </c>
      <c r="E170" s="151">
        <f>SUM(E171)</f>
        <v>0</v>
      </c>
      <c r="F170" s="151">
        <f>SUM(F171)</f>
        <v>0</v>
      </c>
      <c r="G170" s="142"/>
      <c r="H170" s="142"/>
    </row>
    <row r="171" spans="1:8" x14ac:dyDescent="0.25">
      <c r="A171" s="164" t="s">
        <v>917</v>
      </c>
      <c r="B171" s="165" t="s">
        <v>320</v>
      </c>
      <c r="C171" s="166"/>
      <c r="D171" s="156">
        <v>0</v>
      </c>
      <c r="E171" s="156">
        <v>0</v>
      </c>
      <c r="F171" s="156">
        <f>+D171+E171</f>
        <v>0</v>
      </c>
    </row>
    <row r="172" spans="1:8" x14ac:dyDescent="0.25">
      <c r="A172" s="164" t="s">
        <v>918</v>
      </c>
      <c r="B172" s="161" t="s">
        <v>919</v>
      </c>
      <c r="C172" s="162"/>
      <c r="D172" s="151">
        <f>SUM(D173:D174)</f>
        <v>7700000</v>
      </c>
      <c r="E172" s="151">
        <f>SUM(E173:E174)</f>
        <v>19145694.670000002</v>
      </c>
      <c r="F172" s="151">
        <f>SUM(F173:F174)</f>
        <v>26845694.670000002</v>
      </c>
    </row>
    <row r="173" spans="1:8" x14ac:dyDescent="0.25">
      <c r="A173" s="164" t="s">
        <v>920</v>
      </c>
      <c r="B173" s="165" t="s">
        <v>921</v>
      </c>
      <c r="C173" s="166"/>
      <c r="D173" s="156">
        <v>0</v>
      </c>
      <c r="E173" s="156">
        <v>6183158.6500000004</v>
      </c>
      <c r="F173" s="156">
        <f>+D173+E173</f>
        <v>6183158.6500000004</v>
      </c>
    </row>
    <row r="174" spans="1:8" x14ac:dyDescent="0.25">
      <c r="A174" s="164" t="s">
        <v>922</v>
      </c>
      <c r="B174" s="165" t="s">
        <v>923</v>
      </c>
      <c r="C174" s="166"/>
      <c r="D174" s="156">
        <v>7700000</v>
      </c>
      <c r="E174" s="156">
        <v>12962536.02</v>
      </c>
      <c r="F174" s="156">
        <f>+D174+E174</f>
        <v>20662536.02</v>
      </c>
      <c r="G174" s="143"/>
      <c r="H174" s="143"/>
    </row>
    <row r="175" spans="1:8" s="143" customFormat="1" ht="25.15" customHeight="1" x14ac:dyDescent="0.25">
      <c r="A175" s="160" t="s">
        <v>924</v>
      </c>
      <c r="B175" s="161" t="s">
        <v>925</v>
      </c>
      <c r="C175" s="161"/>
      <c r="D175" s="151">
        <f>SUM(D176:D177)</f>
        <v>0</v>
      </c>
      <c r="E175" s="151">
        <f>SUM(E176:E177)</f>
        <v>2491997</v>
      </c>
      <c r="F175" s="151">
        <f>SUM(F176:F177)</f>
        <v>2491997</v>
      </c>
      <c r="G175" s="142"/>
      <c r="H175" s="142"/>
    </row>
    <row r="176" spans="1:8" x14ac:dyDescent="0.25">
      <c r="A176" s="164" t="s">
        <v>926</v>
      </c>
      <c r="B176" s="165" t="s">
        <v>346</v>
      </c>
      <c r="C176" s="166"/>
      <c r="D176" s="156">
        <v>0</v>
      </c>
      <c r="E176" s="156">
        <v>1491997</v>
      </c>
      <c r="F176" s="156">
        <f>+D176+E176</f>
        <v>1491997</v>
      </c>
    </row>
    <row r="177" spans="1:8" x14ac:dyDescent="0.25">
      <c r="A177" s="164" t="s">
        <v>927</v>
      </c>
      <c r="B177" s="165" t="s">
        <v>348</v>
      </c>
      <c r="C177" s="166"/>
      <c r="D177" s="156">
        <v>0</v>
      </c>
      <c r="E177" s="156">
        <v>1000000</v>
      </c>
      <c r="F177" s="156">
        <f>+D177+E177</f>
        <v>1000000</v>
      </c>
      <c r="G177" s="143"/>
      <c r="H177" s="143"/>
    </row>
    <row r="178" spans="1:8" s="143" customFormat="1" x14ac:dyDescent="0.25">
      <c r="A178" s="160" t="s">
        <v>928</v>
      </c>
      <c r="B178" s="161" t="s">
        <v>929</v>
      </c>
      <c r="C178" s="161"/>
      <c r="D178" s="151">
        <f>+D179</f>
        <v>10500000</v>
      </c>
      <c r="E178" s="151">
        <f>+E179</f>
        <v>100000000</v>
      </c>
      <c r="F178" s="151">
        <f>+F179</f>
        <v>110500000</v>
      </c>
      <c r="G178" s="142"/>
      <c r="H178" s="142"/>
    </row>
    <row r="179" spans="1:8" ht="31.5" x14ac:dyDescent="0.25">
      <c r="A179" s="164" t="s">
        <v>930</v>
      </c>
      <c r="B179" s="165" t="s">
        <v>931</v>
      </c>
      <c r="C179" s="165"/>
      <c r="D179" s="156">
        <v>10500000</v>
      </c>
      <c r="E179" s="156">
        <v>100000000</v>
      </c>
      <c r="F179" s="156">
        <f>+D179+E179</f>
        <v>110500000</v>
      </c>
    </row>
    <row r="180" spans="1:8" x14ac:dyDescent="0.25">
      <c r="A180" s="164"/>
      <c r="B180" s="178"/>
      <c r="C180" s="165"/>
      <c r="D180" s="151"/>
      <c r="E180" s="151"/>
      <c r="F180" s="151"/>
    </row>
    <row r="181" spans="1:8" s="143" customFormat="1" x14ac:dyDescent="0.25">
      <c r="A181" s="160" t="s">
        <v>943</v>
      </c>
      <c r="B181" s="186" t="s">
        <v>50</v>
      </c>
      <c r="C181" s="161"/>
      <c r="D181" s="151">
        <f>+D182</f>
        <v>0</v>
      </c>
      <c r="E181" s="151">
        <f>+E182</f>
        <v>75397459.200000003</v>
      </c>
      <c r="F181" s="151">
        <f>+F182</f>
        <v>75397459.200000003</v>
      </c>
    </row>
    <row r="182" spans="1:8" x14ac:dyDescent="0.25">
      <c r="A182" s="187" t="s">
        <v>942</v>
      </c>
      <c r="B182" s="171" t="s">
        <v>940</v>
      </c>
      <c r="C182" s="165"/>
      <c r="D182" s="156">
        <v>0</v>
      </c>
      <c r="E182" s="156">
        <f>SUM(E183:E184)</f>
        <v>75397459.200000003</v>
      </c>
      <c r="F182" s="156">
        <f>SUM(F183:F184)</f>
        <v>75397459.200000003</v>
      </c>
      <c r="G182" s="143"/>
      <c r="H182" s="143"/>
    </row>
    <row r="183" spans="1:8" x14ac:dyDescent="0.25">
      <c r="A183" s="188" t="s">
        <v>950</v>
      </c>
      <c r="B183" s="171" t="s">
        <v>520</v>
      </c>
      <c r="C183" s="165"/>
      <c r="D183" s="156">
        <v>0</v>
      </c>
      <c r="E183" s="156">
        <v>37698729.600000001</v>
      </c>
      <c r="F183" s="156">
        <f>+D183+E183</f>
        <v>37698729.600000001</v>
      </c>
      <c r="G183" s="143"/>
      <c r="H183" s="143"/>
    </row>
    <row r="184" spans="1:8" ht="31.5" x14ac:dyDescent="0.25">
      <c r="A184" s="188" t="s">
        <v>951</v>
      </c>
      <c r="B184" s="171" t="s">
        <v>941</v>
      </c>
      <c r="C184" s="165"/>
      <c r="D184" s="156">
        <v>0</v>
      </c>
      <c r="E184" s="156">
        <v>37698729.600000001</v>
      </c>
      <c r="F184" s="156">
        <f>+D184+E184</f>
        <v>37698729.600000001</v>
      </c>
      <c r="G184" s="143"/>
      <c r="H184" s="143"/>
    </row>
    <row r="185" spans="1:8" s="143" customFormat="1" x14ac:dyDescent="0.25">
      <c r="A185" s="189"/>
      <c r="B185" s="190" t="s">
        <v>645</v>
      </c>
      <c r="C185" s="189"/>
      <c r="D185" s="151">
        <f>+D181+D162+D143+D139+D99+D37+D6</f>
        <v>1209579597.1099999</v>
      </c>
      <c r="E185" s="151">
        <f>+E181+E162+E143+E139+E99+E37+E6</f>
        <v>2315936072.8168001</v>
      </c>
      <c r="F185" s="151">
        <f>+F181+F162+F143+F139+F99+F37+F6</f>
        <v>3525515669.9267998</v>
      </c>
    </row>
    <row r="187" spans="1:8" x14ac:dyDescent="0.25">
      <c r="D187" s="159"/>
      <c r="E187" s="159"/>
      <c r="F187" s="159"/>
    </row>
  </sheetData>
  <sheetProtection formatCells="0" formatColumns="0" formatRow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ignoredErrors>
    <ignoredError sqref="D31 E31:F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5"/>
  <sheetViews>
    <sheetView zoomScaleNormal="100" workbookViewId="0">
      <selection activeCell="H48" sqref="H48"/>
    </sheetView>
  </sheetViews>
  <sheetFormatPr baseColWidth="10" defaultColWidth="11.42578125" defaultRowHeight="12" customHeight="1" x14ac:dyDescent="0.2"/>
  <cols>
    <col min="1" max="1" width="2.28515625" style="2" customWidth="1"/>
    <col min="2" max="2" width="3.28515625" style="2" customWidth="1"/>
    <col min="3" max="3" width="3.42578125" style="2" customWidth="1"/>
    <col min="4" max="4" width="3.28515625" style="2" customWidth="1"/>
    <col min="5" max="5" width="3.42578125" style="2" customWidth="1"/>
    <col min="6" max="6" width="29.28515625" style="2" customWidth="1"/>
    <col min="7" max="7" width="8.85546875" style="7" customWidth="1"/>
    <col min="8" max="8" width="15.7109375" style="38" customWidth="1"/>
    <col min="9" max="9" width="11.5703125" style="7" customWidth="1"/>
    <col min="10" max="10" width="1.7109375" style="7" customWidth="1"/>
    <col min="11" max="11" width="54.5703125" style="2" customWidth="1"/>
    <col min="12" max="12" width="28" style="2" customWidth="1"/>
    <col min="13" max="13" width="4.42578125" style="3" bestFit="1" customWidth="1"/>
    <col min="14" max="14" width="2" style="3" customWidth="1"/>
    <col min="15" max="15" width="6.140625" style="3" customWidth="1"/>
    <col min="16" max="16" width="3" style="3" customWidth="1"/>
    <col min="17" max="17" width="12.7109375" style="2" bestFit="1" customWidth="1"/>
    <col min="18" max="16384" width="11.42578125" style="2"/>
  </cols>
  <sheetData>
    <row r="1" spans="1:16" ht="12" customHeight="1" x14ac:dyDescent="0.2">
      <c r="A1" s="198" t="s">
        <v>936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6" ht="15" customHeight="1" x14ac:dyDescent="0.2">
      <c r="A2" s="195" t="s">
        <v>618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6" ht="10.5" customHeight="1" x14ac:dyDescent="0.2">
      <c r="A3" s="3"/>
      <c r="B3" s="3"/>
      <c r="C3" s="3"/>
      <c r="D3" s="3"/>
      <c r="E3" s="3"/>
      <c r="F3" s="3"/>
      <c r="G3" s="4" t="s">
        <v>1</v>
      </c>
      <c r="H3" s="40"/>
      <c r="I3" s="4" t="s">
        <v>1</v>
      </c>
      <c r="J3" s="4"/>
      <c r="K3" s="3"/>
    </row>
    <row r="4" spans="1:16" ht="24" customHeight="1" thickBot="1" x14ac:dyDescent="0.25">
      <c r="A4" s="196" t="s">
        <v>621</v>
      </c>
      <c r="B4" s="196"/>
      <c r="C4" s="196"/>
      <c r="D4" s="196"/>
      <c r="E4" s="196"/>
      <c r="F4" s="196"/>
      <c r="G4" s="5" t="s">
        <v>2</v>
      </c>
      <c r="H4" s="41"/>
      <c r="I4" s="5" t="s">
        <v>3</v>
      </c>
      <c r="J4" s="5"/>
      <c r="K4" s="6" t="s">
        <v>620</v>
      </c>
      <c r="M4" s="2"/>
      <c r="N4" s="2"/>
      <c r="O4" s="2"/>
      <c r="P4" s="2"/>
    </row>
    <row r="5" spans="1:16" ht="12" customHeight="1" x14ac:dyDescent="0.2">
      <c r="A5" s="3"/>
      <c r="B5" s="3"/>
      <c r="C5" s="3"/>
      <c r="D5" s="3"/>
      <c r="E5" s="3"/>
      <c r="F5" s="3"/>
      <c r="K5" s="3"/>
    </row>
    <row r="6" spans="1:16" s="31" customFormat="1" ht="12" customHeight="1" x14ac:dyDescent="0.2">
      <c r="A6" s="13" t="s">
        <v>4</v>
      </c>
      <c r="B6" s="14" t="s">
        <v>5</v>
      </c>
      <c r="C6" s="14"/>
      <c r="D6" s="14"/>
      <c r="E6" s="14"/>
      <c r="F6" s="14"/>
      <c r="G6" s="9"/>
      <c r="H6" s="10">
        <f>+H8+H163+H193</f>
        <v>1172754977.1099999</v>
      </c>
      <c r="I6" s="9"/>
      <c r="J6" s="9"/>
      <c r="K6" s="14"/>
      <c r="L6" s="2"/>
      <c r="M6" s="14"/>
      <c r="N6" s="14"/>
      <c r="O6" s="14"/>
      <c r="P6" s="14"/>
    </row>
    <row r="7" spans="1:16" ht="12" customHeight="1" x14ac:dyDescent="0.2">
      <c r="A7" s="3"/>
      <c r="B7" s="3"/>
      <c r="C7" s="3"/>
      <c r="D7" s="3"/>
      <c r="E7" s="3"/>
      <c r="F7" s="3"/>
      <c r="G7" s="12"/>
      <c r="H7" s="10"/>
      <c r="I7" s="12"/>
      <c r="J7" s="12"/>
      <c r="K7" s="3"/>
    </row>
    <row r="8" spans="1:16" s="7" customFormat="1" ht="12" customHeight="1" x14ac:dyDescent="0.2">
      <c r="A8" s="12"/>
      <c r="B8" s="22" t="s">
        <v>6</v>
      </c>
      <c r="C8" s="12" t="s">
        <v>7</v>
      </c>
      <c r="D8" s="12"/>
      <c r="E8" s="12"/>
      <c r="F8" s="12"/>
      <c r="G8" s="12">
        <v>1.1000000000000001</v>
      </c>
      <c r="H8" s="15">
        <f>+H10+H48</f>
        <v>1165054977.1099999</v>
      </c>
      <c r="I8" s="12"/>
      <c r="J8" s="12"/>
      <c r="K8" s="12"/>
      <c r="M8" s="12"/>
      <c r="N8" s="12"/>
      <c r="O8" s="12"/>
      <c r="P8" s="12"/>
    </row>
    <row r="9" spans="1:16" s="7" customFormat="1" ht="12" customHeight="1" x14ac:dyDescent="0.2">
      <c r="A9" s="12"/>
      <c r="B9" s="12"/>
      <c r="C9" s="12"/>
      <c r="D9" s="12"/>
      <c r="E9" s="12"/>
      <c r="F9" s="12"/>
      <c r="G9" s="12"/>
      <c r="H9" s="15"/>
      <c r="I9" s="12"/>
      <c r="J9" s="12"/>
      <c r="K9" s="12"/>
      <c r="M9" s="12"/>
      <c r="N9" s="12"/>
      <c r="O9" s="12"/>
      <c r="P9" s="12"/>
    </row>
    <row r="10" spans="1:16" s="7" customFormat="1" ht="12" customHeight="1" x14ac:dyDescent="0.2">
      <c r="A10" s="12"/>
      <c r="B10" s="12"/>
      <c r="C10" s="22" t="s">
        <v>8</v>
      </c>
      <c r="D10" s="12" t="s">
        <v>9</v>
      </c>
      <c r="E10" s="12"/>
      <c r="G10" s="22" t="s">
        <v>8</v>
      </c>
      <c r="H10" s="102">
        <f>+H12+H34</f>
        <v>873662162.62</v>
      </c>
      <c r="I10" s="8">
        <v>0</v>
      </c>
      <c r="J10" s="8"/>
      <c r="K10" s="17" t="s">
        <v>9</v>
      </c>
      <c r="L10" s="60">
        <f>H10-'Total Egresos'!D6</f>
        <v>0</v>
      </c>
      <c r="M10" s="12"/>
      <c r="N10" s="12"/>
      <c r="O10" s="12"/>
      <c r="P10" s="12"/>
    </row>
    <row r="11" spans="1:16" s="7" customFormat="1" ht="12" hidden="1" customHeight="1" x14ac:dyDescent="0.2">
      <c r="A11" s="12"/>
      <c r="B11" s="12"/>
      <c r="C11" s="12"/>
      <c r="D11" s="12"/>
      <c r="E11" s="12"/>
      <c r="G11" s="12"/>
      <c r="H11" s="15"/>
      <c r="I11" s="12"/>
      <c r="J11" s="12"/>
      <c r="K11" s="12"/>
      <c r="M11" s="12"/>
      <c r="N11" s="12"/>
      <c r="O11" s="12"/>
      <c r="P11" s="12"/>
    </row>
    <row r="12" spans="1:16" s="7" customFormat="1" ht="12" hidden="1" customHeight="1" x14ac:dyDescent="0.2">
      <c r="A12" s="12"/>
      <c r="B12" s="12"/>
      <c r="C12" s="12"/>
      <c r="D12" s="22" t="s">
        <v>10</v>
      </c>
      <c r="E12" s="12" t="s">
        <v>605</v>
      </c>
      <c r="G12" s="12"/>
      <c r="H12" s="15">
        <f>SUM(H13:H33)</f>
        <v>698930202.26999998</v>
      </c>
      <c r="I12" s="12"/>
      <c r="J12" s="12"/>
      <c r="K12" s="12"/>
      <c r="M12" s="12"/>
      <c r="N12" s="12"/>
      <c r="O12" s="12"/>
      <c r="P12" s="12"/>
    </row>
    <row r="13" spans="1:16" ht="12.75" hidden="1" customHeight="1" x14ac:dyDescent="0.2">
      <c r="A13" s="3"/>
      <c r="B13" s="3"/>
      <c r="C13" s="3"/>
      <c r="D13" s="3"/>
      <c r="E13" s="3"/>
      <c r="G13" s="18" t="s">
        <v>10</v>
      </c>
      <c r="H13" s="29"/>
      <c r="I13" s="13" t="s">
        <v>11</v>
      </c>
      <c r="J13" s="13"/>
      <c r="K13" s="20" t="s">
        <v>530</v>
      </c>
    </row>
    <row r="14" spans="1:16" ht="12" hidden="1" customHeight="1" x14ac:dyDescent="0.2">
      <c r="A14" s="3"/>
      <c r="B14" s="3"/>
      <c r="C14" s="3"/>
      <c r="D14" s="3"/>
      <c r="E14" s="3"/>
      <c r="G14" s="18" t="s">
        <v>10</v>
      </c>
      <c r="H14" s="29">
        <f>+'Total Egresos'!D8</f>
        <v>323705268</v>
      </c>
      <c r="I14" s="18" t="s">
        <v>12</v>
      </c>
      <c r="J14" s="18"/>
      <c r="K14" s="3" t="s">
        <v>13</v>
      </c>
    </row>
    <row r="15" spans="1:16" ht="12.75" hidden="1" customHeight="1" x14ac:dyDescent="0.2">
      <c r="A15" s="3"/>
      <c r="B15" s="3"/>
      <c r="C15" s="3"/>
      <c r="D15" s="3"/>
      <c r="E15" s="3"/>
      <c r="G15" s="18" t="s">
        <v>10</v>
      </c>
      <c r="H15" s="29">
        <v>0</v>
      </c>
      <c r="I15" s="18" t="s">
        <v>14</v>
      </c>
      <c r="J15" s="18"/>
      <c r="K15" s="3" t="s">
        <v>15</v>
      </c>
    </row>
    <row r="16" spans="1:16" ht="12.75" hidden="1" customHeight="1" x14ac:dyDescent="0.2">
      <c r="A16" s="3"/>
      <c r="B16" s="3"/>
      <c r="C16" s="3"/>
      <c r="D16" s="3"/>
      <c r="E16" s="3"/>
      <c r="G16" s="18" t="s">
        <v>10</v>
      </c>
      <c r="H16" s="29">
        <v>0</v>
      </c>
      <c r="I16" s="18" t="s">
        <v>16</v>
      </c>
      <c r="J16" s="18"/>
      <c r="K16" s="3" t="s">
        <v>17</v>
      </c>
    </row>
    <row r="17" spans="1:11" ht="12.75" hidden="1" customHeight="1" x14ac:dyDescent="0.2">
      <c r="A17" s="3"/>
      <c r="B17" s="3"/>
      <c r="C17" s="3"/>
      <c r="D17" s="3"/>
      <c r="E17" s="3"/>
      <c r="G17" s="18" t="s">
        <v>10</v>
      </c>
      <c r="H17" s="29">
        <v>0</v>
      </c>
      <c r="I17" s="18" t="s">
        <v>18</v>
      </c>
      <c r="J17" s="18"/>
      <c r="K17" s="3" t="s">
        <v>19</v>
      </c>
    </row>
    <row r="18" spans="1:11" ht="12" hidden="1" customHeight="1" x14ac:dyDescent="0.2">
      <c r="A18" s="3"/>
      <c r="B18" s="3"/>
      <c r="C18" s="3"/>
      <c r="D18" s="3"/>
      <c r="E18" s="3"/>
      <c r="G18" s="18" t="s">
        <v>10</v>
      </c>
      <c r="H18" s="29">
        <f>+'Total Egresos'!D9</f>
        <v>4500000</v>
      </c>
      <c r="I18" s="18" t="s">
        <v>20</v>
      </c>
      <c r="J18" s="18"/>
      <c r="K18" s="3" t="s">
        <v>21</v>
      </c>
    </row>
    <row r="19" spans="1:11" ht="12.75" hidden="1" customHeight="1" x14ac:dyDescent="0.2">
      <c r="A19" s="3"/>
      <c r="B19" s="3"/>
      <c r="C19" s="3"/>
      <c r="D19" s="3"/>
      <c r="E19" s="3"/>
      <c r="G19" s="18" t="s">
        <v>10</v>
      </c>
      <c r="H19" s="29"/>
      <c r="I19" s="13" t="s">
        <v>22</v>
      </c>
      <c r="J19" s="13"/>
      <c r="K19" s="20" t="s">
        <v>531</v>
      </c>
    </row>
    <row r="20" spans="1:11" ht="12" hidden="1" customHeight="1" x14ac:dyDescent="0.2">
      <c r="A20" s="3"/>
      <c r="B20" s="3"/>
      <c r="C20" s="3"/>
      <c r="D20" s="3"/>
      <c r="E20" s="3"/>
      <c r="G20" s="18" t="s">
        <v>10</v>
      </c>
      <c r="H20" s="29">
        <f>+'Total Egresos'!D11</f>
        <v>1250000</v>
      </c>
      <c r="I20" s="18" t="s">
        <v>23</v>
      </c>
      <c r="J20" s="18"/>
      <c r="K20" s="3" t="s">
        <v>24</v>
      </c>
    </row>
    <row r="21" spans="1:11" ht="12.75" hidden="1" customHeight="1" x14ac:dyDescent="0.2">
      <c r="A21" s="3"/>
      <c r="B21" s="3"/>
      <c r="C21" s="3"/>
      <c r="D21" s="3"/>
      <c r="E21" s="3"/>
      <c r="G21" s="18" t="s">
        <v>10</v>
      </c>
      <c r="H21" s="29">
        <v>0</v>
      </c>
      <c r="I21" s="18" t="s">
        <v>25</v>
      </c>
      <c r="J21" s="18"/>
      <c r="K21" s="3" t="s">
        <v>26</v>
      </c>
    </row>
    <row r="22" spans="1:11" ht="12.75" hidden="1" customHeight="1" x14ac:dyDescent="0.2">
      <c r="A22" s="3"/>
      <c r="B22" s="3"/>
      <c r="C22" s="3"/>
      <c r="D22" s="3"/>
      <c r="E22" s="3"/>
      <c r="G22" s="18" t="s">
        <v>10</v>
      </c>
      <c r="H22" s="29"/>
      <c r="I22" s="18" t="s">
        <v>27</v>
      </c>
      <c r="J22" s="18"/>
      <c r="K22" s="3" t="s">
        <v>28</v>
      </c>
    </row>
    <row r="23" spans="1:11" ht="12.75" hidden="1" customHeight="1" x14ac:dyDescent="0.2">
      <c r="A23" s="3"/>
      <c r="B23" s="3"/>
      <c r="C23" s="3"/>
      <c r="D23" s="3"/>
      <c r="E23" s="3"/>
      <c r="G23" s="18" t="s">
        <v>10</v>
      </c>
      <c r="H23" s="29"/>
      <c r="I23" s="18" t="s">
        <v>29</v>
      </c>
      <c r="J23" s="18"/>
      <c r="K23" s="3" t="s">
        <v>30</v>
      </c>
    </row>
    <row r="24" spans="1:11" ht="12" hidden="1" customHeight="1" x14ac:dyDescent="0.2">
      <c r="A24" s="3"/>
      <c r="B24" s="3"/>
      <c r="C24" s="3"/>
      <c r="D24" s="3"/>
      <c r="E24" s="3"/>
      <c r="G24" s="18" t="s">
        <v>10</v>
      </c>
      <c r="H24" s="29">
        <f>+'Total Egresos'!D13</f>
        <v>15171000</v>
      </c>
      <c r="I24" s="18" t="s">
        <v>32</v>
      </c>
      <c r="J24" s="18"/>
      <c r="K24" s="3" t="s">
        <v>33</v>
      </c>
    </row>
    <row r="25" spans="1:11" ht="12.75" hidden="1" customHeight="1" x14ac:dyDescent="0.2">
      <c r="A25" s="3"/>
      <c r="B25" s="3"/>
      <c r="C25" s="3"/>
      <c r="D25" s="3"/>
      <c r="E25" s="3"/>
      <c r="G25" s="18" t="s">
        <v>10</v>
      </c>
      <c r="H25" s="29"/>
      <c r="I25" s="13" t="s">
        <v>34</v>
      </c>
      <c r="J25" s="13"/>
      <c r="K25" s="20" t="s">
        <v>532</v>
      </c>
    </row>
    <row r="26" spans="1:11" ht="12" hidden="1" customHeight="1" x14ac:dyDescent="0.2">
      <c r="A26" s="3"/>
      <c r="B26" s="3"/>
      <c r="C26" s="3"/>
      <c r="D26" s="3"/>
      <c r="E26" s="3"/>
      <c r="G26" s="18" t="s">
        <v>10</v>
      </c>
      <c r="H26" s="29">
        <f>+'Total Egresos'!D15</f>
        <v>100434372</v>
      </c>
      <c r="I26" s="18" t="s">
        <v>35</v>
      </c>
      <c r="J26" s="18"/>
      <c r="K26" s="3" t="s">
        <v>36</v>
      </c>
    </row>
    <row r="27" spans="1:11" ht="12" hidden="1" customHeight="1" x14ac:dyDescent="0.2">
      <c r="A27" s="3"/>
      <c r="B27" s="3"/>
      <c r="C27" s="3"/>
      <c r="D27" s="3"/>
      <c r="E27" s="3"/>
      <c r="G27" s="18" t="s">
        <v>10</v>
      </c>
      <c r="H27" s="29">
        <f>+'Total Egresos'!D16</f>
        <v>118353540</v>
      </c>
      <c r="I27" s="18" t="s">
        <v>37</v>
      </c>
      <c r="J27" s="18"/>
      <c r="K27" s="3" t="s">
        <v>38</v>
      </c>
    </row>
    <row r="28" spans="1:11" ht="12" hidden="1" customHeight="1" x14ac:dyDescent="0.2">
      <c r="A28" s="3"/>
      <c r="B28" s="3"/>
      <c r="C28" s="3"/>
      <c r="D28" s="3"/>
      <c r="E28" s="3"/>
      <c r="G28" s="18" t="s">
        <v>10</v>
      </c>
      <c r="H28" s="29">
        <f>+'Total Egresos'!D19</f>
        <v>52846572.090000004</v>
      </c>
      <c r="I28" s="18" t="s">
        <v>39</v>
      </c>
      <c r="J28" s="18"/>
      <c r="K28" s="3" t="s">
        <v>40</v>
      </c>
    </row>
    <row r="29" spans="1:11" ht="12" hidden="1" customHeight="1" x14ac:dyDescent="0.2">
      <c r="A29" s="3"/>
      <c r="B29" s="3"/>
      <c r="C29" s="3"/>
      <c r="D29" s="3"/>
      <c r="E29" s="3"/>
      <c r="G29" s="18" t="s">
        <v>10</v>
      </c>
      <c r="H29" s="29">
        <f>+'Total Egresos'!D20</f>
        <v>45282952.18</v>
      </c>
      <c r="I29" s="18" t="s">
        <v>41</v>
      </c>
      <c r="J29" s="18"/>
      <c r="K29" s="3" t="s">
        <v>42</v>
      </c>
    </row>
    <row r="30" spans="1:11" ht="12" hidden="1" customHeight="1" x14ac:dyDescent="0.2">
      <c r="A30" s="3"/>
      <c r="B30" s="3"/>
      <c r="C30" s="3"/>
      <c r="D30" s="3"/>
      <c r="E30" s="3"/>
      <c r="G30" s="18" t="s">
        <v>10</v>
      </c>
      <c r="H30" s="29">
        <f>+'Total Egresos'!D21</f>
        <v>37386498</v>
      </c>
      <c r="I30" s="18" t="s">
        <v>43</v>
      </c>
      <c r="J30" s="18"/>
      <c r="K30" s="3" t="s">
        <v>44</v>
      </c>
    </row>
    <row r="31" spans="1:11" ht="12.75" hidden="1" customHeight="1" x14ac:dyDescent="0.2">
      <c r="A31" s="3"/>
      <c r="B31" s="3"/>
      <c r="C31" s="3"/>
      <c r="D31" s="3"/>
      <c r="E31" s="3"/>
      <c r="G31" s="18" t="s">
        <v>10</v>
      </c>
      <c r="H31" s="29">
        <v>0</v>
      </c>
      <c r="I31" s="13" t="s">
        <v>45</v>
      </c>
      <c r="J31" s="13"/>
      <c r="K31" s="20" t="s">
        <v>533</v>
      </c>
    </row>
    <row r="32" spans="1:11" ht="12.75" hidden="1" customHeight="1" x14ac:dyDescent="0.2">
      <c r="A32" s="3"/>
      <c r="B32" s="3"/>
      <c r="C32" s="3"/>
      <c r="D32" s="3"/>
      <c r="E32" s="3"/>
      <c r="G32" s="18" t="s">
        <v>10</v>
      </c>
      <c r="H32" s="29">
        <v>0</v>
      </c>
      <c r="I32" s="22" t="s">
        <v>46</v>
      </c>
      <c r="J32" s="22"/>
      <c r="K32" s="12" t="s">
        <v>47</v>
      </c>
    </row>
    <row r="33" spans="1:17" ht="12.75" hidden="1" customHeight="1" x14ac:dyDescent="0.2">
      <c r="A33" s="3"/>
      <c r="B33" s="3"/>
      <c r="C33" s="3"/>
      <c r="D33" s="3"/>
      <c r="E33" s="3"/>
      <c r="G33" s="18" t="s">
        <v>10</v>
      </c>
      <c r="H33" s="29">
        <v>0</v>
      </c>
      <c r="I33" s="22" t="s">
        <v>48</v>
      </c>
      <c r="J33" s="22"/>
      <c r="K33" s="12" t="s">
        <v>49</v>
      </c>
    </row>
    <row r="34" spans="1:17" s="7" customFormat="1" ht="12.75" hidden="1" customHeight="1" x14ac:dyDescent="0.2">
      <c r="A34" s="12"/>
      <c r="B34" s="12"/>
      <c r="C34" s="12"/>
      <c r="D34" s="22" t="s">
        <v>31</v>
      </c>
      <c r="E34" s="12" t="s">
        <v>606</v>
      </c>
      <c r="G34" s="22" t="s">
        <v>0</v>
      </c>
      <c r="H34" s="29">
        <f>SUM(H35:H46)</f>
        <v>174731960.34999999</v>
      </c>
      <c r="I34" s="12"/>
      <c r="J34" s="12"/>
      <c r="K34" s="12"/>
      <c r="M34" s="12"/>
      <c r="N34" s="12"/>
      <c r="O34" s="12"/>
      <c r="P34" s="12"/>
    </row>
    <row r="35" spans="1:17" ht="12.75" hidden="1" customHeight="1" x14ac:dyDescent="0.2">
      <c r="A35" s="3"/>
      <c r="B35" s="3"/>
      <c r="C35" s="3"/>
      <c r="D35" s="3"/>
      <c r="E35" s="18"/>
      <c r="G35" s="22" t="s">
        <v>31</v>
      </c>
      <c r="H35" s="29"/>
      <c r="I35" s="8" t="s">
        <v>54</v>
      </c>
      <c r="J35" s="8"/>
      <c r="K35" s="20" t="s">
        <v>534</v>
      </c>
      <c r="L35" s="23"/>
    </row>
    <row r="36" spans="1:17" ht="29.25" hidden="1" customHeight="1" x14ac:dyDescent="0.2">
      <c r="A36" s="3"/>
      <c r="B36" s="3"/>
      <c r="C36" s="3"/>
      <c r="D36" s="3"/>
      <c r="E36" s="18"/>
      <c r="G36" s="22" t="s">
        <v>31</v>
      </c>
      <c r="H36" s="29">
        <f>+'Total Egresos'!D26</f>
        <v>58359418.289999999</v>
      </c>
      <c r="I36" s="22" t="s">
        <v>55</v>
      </c>
      <c r="J36" s="22"/>
      <c r="K36" s="44" t="s">
        <v>56</v>
      </c>
    </row>
    <row r="37" spans="1:17" ht="12" hidden="1" customHeight="1" x14ac:dyDescent="0.2">
      <c r="A37" s="3"/>
      <c r="B37" s="3"/>
      <c r="C37" s="3"/>
      <c r="D37" s="3"/>
      <c r="E37" s="18"/>
      <c r="G37" s="22" t="s">
        <v>31</v>
      </c>
      <c r="H37" s="29">
        <f>+'Total Egresos'!D27</f>
        <v>3154563.15</v>
      </c>
      <c r="I37" s="22" t="s">
        <v>57</v>
      </c>
      <c r="J37" s="22"/>
      <c r="K37" s="3" t="s">
        <v>58</v>
      </c>
    </row>
    <row r="38" spans="1:17" ht="12" hidden="1" customHeight="1" x14ac:dyDescent="0.2">
      <c r="A38" s="3"/>
      <c r="B38" s="3"/>
      <c r="C38" s="3"/>
      <c r="D38" s="3"/>
      <c r="E38" s="18"/>
      <c r="G38" s="22" t="s">
        <v>31</v>
      </c>
      <c r="H38" s="29">
        <f>+'Total Egresos'!D28</f>
        <v>9463689.4499999993</v>
      </c>
      <c r="I38" s="22" t="s">
        <v>59</v>
      </c>
      <c r="J38" s="22"/>
      <c r="K38" s="3" t="s">
        <v>60</v>
      </c>
    </row>
    <row r="39" spans="1:17" ht="23.25" hidden="1" customHeight="1" x14ac:dyDescent="0.2">
      <c r="A39" s="3"/>
      <c r="B39" s="3"/>
      <c r="C39" s="3"/>
      <c r="D39" s="3"/>
      <c r="E39" s="18"/>
      <c r="G39" s="22" t="s">
        <v>31</v>
      </c>
      <c r="H39" s="29">
        <f>+'Total Egresos'!D29</f>
        <v>31545631.510000002</v>
      </c>
      <c r="I39" s="22" t="s">
        <v>61</v>
      </c>
      <c r="J39" s="22"/>
      <c r="K39" s="44" t="s">
        <v>62</v>
      </c>
    </row>
    <row r="40" spans="1:17" ht="12" hidden="1" customHeight="1" x14ac:dyDescent="0.2">
      <c r="A40" s="3"/>
      <c r="B40" s="3"/>
      <c r="C40" s="3"/>
      <c r="D40" s="3"/>
      <c r="E40" s="18"/>
      <c r="G40" s="22" t="s">
        <v>31</v>
      </c>
      <c r="H40" s="29">
        <f>+'Total Egresos'!D30</f>
        <v>3154563.15</v>
      </c>
      <c r="I40" s="22" t="s">
        <v>63</v>
      </c>
      <c r="J40" s="22"/>
      <c r="K40" s="3" t="s">
        <v>64</v>
      </c>
    </row>
    <row r="41" spans="1:17" ht="10.5" hidden="1" customHeight="1" x14ac:dyDescent="0.2">
      <c r="A41" s="3"/>
      <c r="B41" s="3"/>
      <c r="C41" s="3"/>
      <c r="D41" s="3"/>
      <c r="E41" s="18"/>
      <c r="G41" s="22" t="s">
        <v>31</v>
      </c>
      <c r="H41" s="29"/>
      <c r="I41" s="8" t="s">
        <v>65</v>
      </c>
      <c r="J41" s="8"/>
      <c r="K41" s="20" t="s">
        <v>535</v>
      </c>
    </row>
    <row r="42" spans="1:17" ht="22.5" hidden="1" customHeight="1" x14ac:dyDescent="0.2">
      <c r="A42" s="3"/>
      <c r="B42" s="3"/>
      <c r="C42" s="3"/>
      <c r="D42" s="3"/>
      <c r="E42" s="18"/>
      <c r="G42" s="22" t="s">
        <v>31</v>
      </c>
      <c r="H42" s="29">
        <f>+'Total Egresos'!D32</f>
        <v>33122913.079999998</v>
      </c>
      <c r="I42" s="22" t="s">
        <v>66</v>
      </c>
      <c r="J42" s="22"/>
      <c r="K42" s="44" t="s">
        <v>932</v>
      </c>
    </row>
    <row r="43" spans="1:17" ht="12" hidden="1" customHeight="1" x14ac:dyDescent="0.2">
      <c r="A43" s="3"/>
      <c r="B43" s="3"/>
      <c r="C43" s="3"/>
      <c r="D43" s="3"/>
      <c r="E43" s="18"/>
      <c r="G43" s="22" t="s">
        <v>31</v>
      </c>
      <c r="H43" s="29">
        <f>+'Total Egresos'!D33</f>
        <v>18927378.91</v>
      </c>
      <c r="I43" s="22" t="s">
        <v>67</v>
      </c>
      <c r="J43" s="22"/>
      <c r="K43" s="3" t="s">
        <v>68</v>
      </c>
    </row>
    <row r="44" spans="1:17" ht="12" hidden="1" customHeight="1" x14ac:dyDescent="0.2">
      <c r="A44" s="3"/>
      <c r="B44" s="3"/>
      <c r="C44" s="3"/>
      <c r="D44" s="3"/>
      <c r="E44" s="18"/>
      <c r="G44" s="22" t="s">
        <v>31</v>
      </c>
      <c r="H44" s="29">
        <f>+'Total Egresos'!D34</f>
        <v>9463689.4499999993</v>
      </c>
      <c r="I44" s="22" t="s">
        <v>69</v>
      </c>
      <c r="J44" s="22"/>
      <c r="K44" s="3" t="s">
        <v>70</v>
      </c>
    </row>
    <row r="45" spans="1:17" ht="12.75" hidden="1" customHeight="1" x14ac:dyDescent="0.2">
      <c r="A45" s="3"/>
      <c r="B45" s="3"/>
      <c r="C45" s="3"/>
      <c r="D45" s="3"/>
      <c r="E45" s="3"/>
      <c r="G45" s="22" t="s">
        <v>31</v>
      </c>
      <c r="H45" s="29"/>
      <c r="I45" s="22" t="s">
        <v>71</v>
      </c>
      <c r="J45" s="22"/>
      <c r="K45" s="3" t="s">
        <v>72</v>
      </c>
    </row>
    <row r="46" spans="1:17" ht="12" hidden="1" customHeight="1" x14ac:dyDescent="0.2">
      <c r="A46" s="3"/>
      <c r="B46" s="3"/>
      <c r="C46" s="3"/>
      <c r="D46" s="3"/>
      <c r="E46" s="3"/>
      <c r="G46" s="22" t="s">
        <v>31</v>
      </c>
      <c r="H46" s="29">
        <f>+'Total Egresos'!D35</f>
        <v>7540113.3600000003</v>
      </c>
      <c r="I46" s="22" t="s">
        <v>73</v>
      </c>
      <c r="J46" s="22"/>
      <c r="K46" s="3" t="s">
        <v>74</v>
      </c>
    </row>
    <row r="47" spans="1:17" ht="12" customHeight="1" x14ac:dyDescent="0.2">
      <c r="A47" s="3"/>
      <c r="B47" s="3"/>
      <c r="C47" s="3"/>
      <c r="D47" s="3"/>
      <c r="E47" s="3"/>
      <c r="G47" s="22"/>
      <c r="H47" s="29"/>
      <c r="I47" s="22"/>
      <c r="J47" s="22"/>
      <c r="K47" s="3"/>
    </row>
    <row r="48" spans="1:17" ht="12" customHeight="1" x14ac:dyDescent="0.2">
      <c r="A48" s="3"/>
      <c r="B48" s="3"/>
      <c r="C48" s="18" t="s">
        <v>75</v>
      </c>
      <c r="D48" s="3" t="s">
        <v>76</v>
      </c>
      <c r="E48" s="3"/>
      <c r="G48" s="18" t="s">
        <v>75</v>
      </c>
      <c r="H48" s="29">
        <f>SUM(H49:H161)</f>
        <v>291392814.48999995</v>
      </c>
      <c r="I48" s="12"/>
      <c r="J48" s="12"/>
      <c r="K48" s="3"/>
      <c r="L48" s="23">
        <f>+'Total Egresos'!D99+'Total Egresos'!D37</f>
        <v>290542814.48999995</v>
      </c>
      <c r="Q48" s="23">
        <f>H48-L48</f>
        <v>850000</v>
      </c>
    </row>
    <row r="49" spans="1:11" ht="12" hidden="1" customHeight="1" x14ac:dyDescent="0.2">
      <c r="F49" s="23"/>
      <c r="G49" s="18" t="s">
        <v>75</v>
      </c>
      <c r="H49" s="29"/>
      <c r="I49" s="13">
        <v>1</v>
      </c>
      <c r="J49" s="13"/>
      <c r="K49" s="20" t="s">
        <v>77</v>
      </c>
    </row>
    <row r="50" spans="1:11" ht="12" hidden="1" customHeight="1" x14ac:dyDescent="0.2">
      <c r="A50" s="3"/>
      <c r="B50" s="3"/>
      <c r="C50" s="3"/>
      <c r="D50" s="3" t="s">
        <v>0</v>
      </c>
      <c r="E50" s="3"/>
      <c r="G50" s="18" t="s">
        <v>0</v>
      </c>
      <c r="H50" s="29"/>
      <c r="I50" s="13"/>
      <c r="J50" s="13"/>
      <c r="K50" s="14"/>
    </row>
    <row r="51" spans="1:11" ht="12" hidden="1" customHeight="1" x14ac:dyDescent="0.2">
      <c r="A51" s="3"/>
      <c r="B51" s="3"/>
      <c r="C51" s="3"/>
      <c r="D51" s="3"/>
      <c r="E51" s="3"/>
      <c r="F51" s="42"/>
      <c r="G51" s="18" t="s">
        <v>75</v>
      </c>
      <c r="H51" s="29"/>
      <c r="I51" s="13" t="s">
        <v>78</v>
      </c>
      <c r="J51" s="13"/>
      <c r="K51" s="20" t="s">
        <v>536</v>
      </c>
    </row>
    <row r="52" spans="1:11" ht="12" hidden="1" customHeight="1" x14ac:dyDescent="0.2">
      <c r="A52" s="3"/>
      <c r="B52" s="3"/>
      <c r="C52" s="3"/>
      <c r="D52" s="3"/>
      <c r="E52" s="3"/>
      <c r="G52" s="18" t="s">
        <v>75</v>
      </c>
      <c r="H52" s="29">
        <f>'Total Egresos'!D39</f>
        <v>199520</v>
      </c>
      <c r="I52" s="18" t="s">
        <v>79</v>
      </c>
      <c r="J52" s="18"/>
      <c r="K52" s="3" t="s">
        <v>80</v>
      </c>
    </row>
    <row r="53" spans="1:11" ht="12" hidden="1" customHeight="1" x14ac:dyDescent="0.2">
      <c r="A53" s="3"/>
      <c r="B53" s="3"/>
      <c r="C53" s="3"/>
      <c r="D53" s="3"/>
      <c r="E53" s="3"/>
      <c r="G53" s="18" t="s">
        <v>75</v>
      </c>
      <c r="H53" s="29">
        <f>'Total Egresos'!D40</f>
        <v>250000</v>
      </c>
      <c r="I53" s="18" t="s">
        <v>81</v>
      </c>
      <c r="J53" s="18"/>
      <c r="K53" s="3" t="s">
        <v>82</v>
      </c>
    </row>
    <row r="54" spans="1:11" ht="12" hidden="1" customHeight="1" x14ac:dyDescent="0.2">
      <c r="A54" s="3"/>
      <c r="B54" s="3"/>
      <c r="C54" s="3"/>
      <c r="D54" s="3"/>
      <c r="E54" s="3"/>
      <c r="G54" s="18" t="s">
        <v>75</v>
      </c>
      <c r="H54" s="29">
        <f>'Total Egresos'!D41</f>
        <v>250000</v>
      </c>
      <c r="I54" s="18" t="s">
        <v>83</v>
      </c>
      <c r="J54" s="18"/>
      <c r="K54" s="3" t="s">
        <v>84</v>
      </c>
    </row>
    <row r="55" spans="1:11" ht="12" hidden="1" customHeight="1" x14ac:dyDescent="0.2">
      <c r="A55" s="3"/>
      <c r="B55" s="3"/>
      <c r="C55" s="3"/>
      <c r="D55" s="3"/>
      <c r="E55" s="3"/>
      <c r="G55" s="18" t="s">
        <v>75</v>
      </c>
      <c r="H55" s="29">
        <f>'Total Egresos'!D42</f>
        <v>0</v>
      </c>
      <c r="I55" s="18" t="s">
        <v>85</v>
      </c>
      <c r="J55" s="18"/>
      <c r="K55" s="3" t="s">
        <v>933</v>
      </c>
    </row>
    <row r="56" spans="1:11" ht="12" hidden="1" customHeight="1" x14ac:dyDescent="0.2">
      <c r="A56" s="3"/>
      <c r="B56" s="3"/>
      <c r="C56" s="3"/>
      <c r="D56" s="3"/>
      <c r="E56" s="3"/>
      <c r="G56" s="18" t="s">
        <v>75</v>
      </c>
      <c r="H56" s="29">
        <f>'Total Egresos'!D43</f>
        <v>0</v>
      </c>
      <c r="I56" s="18" t="s">
        <v>86</v>
      </c>
      <c r="J56" s="18"/>
      <c r="K56" s="3" t="s">
        <v>87</v>
      </c>
    </row>
    <row r="57" spans="1:11" ht="12" hidden="1" customHeight="1" x14ac:dyDescent="0.2">
      <c r="A57" s="3"/>
      <c r="B57" s="3"/>
      <c r="C57" s="3"/>
      <c r="D57" s="3"/>
      <c r="E57" s="3"/>
      <c r="G57" s="18" t="s">
        <v>75</v>
      </c>
      <c r="H57" s="29"/>
      <c r="I57" s="13" t="s">
        <v>88</v>
      </c>
      <c r="J57" s="13"/>
      <c r="K57" s="20" t="s">
        <v>537</v>
      </c>
    </row>
    <row r="58" spans="1:11" ht="12" hidden="1" customHeight="1" x14ac:dyDescent="0.2">
      <c r="A58" s="3"/>
      <c r="B58" s="3"/>
      <c r="C58" s="3"/>
      <c r="D58" s="3"/>
      <c r="E58" s="3"/>
      <c r="G58" s="18" t="s">
        <v>75</v>
      </c>
      <c r="H58" s="29">
        <f>'Total Egresos'!D45</f>
        <v>12470000</v>
      </c>
      <c r="I58" s="18" t="s">
        <v>89</v>
      </c>
      <c r="J58" s="18"/>
      <c r="K58" s="3" t="s">
        <v>90</v>
      </c>
    </row>
    <row r="59" spans="1:11" ht="12" hidden="1" customHeight="1" x14ac:dyDescent="0.2">
      <c r="A59" s="3"/>
      <c r="B59" s="3"/>
      <c r="C59" s="3"/>
      <c r="D59" s="3"/>
      <c r="E59" s="3"/>
      <c r="G59" s="18" t="s">
        <v>75</v>
      </c>
      <c r="H59" s="29">
        <f>'Total Egresos'!D46</f>
        <v>24625000</v>
      </c>
      <c r="I59" s="18" t="s">
        <v>91</v>
      </c>
      <c r="J59" s="18"/>
      <c r="K59" s="3" t="s">
        <v>92</v>
      </c>
    </row>
    <row r="60" spans="1:11" ht="12" hidden="1" customHeight="1" x14ac:dyDescent="0.2">
      <c r="A60" s="3"/>
      <c r="B60" s="3"/>
      <c r="C60" s="3"/>
      <c r="D60" s="3"/>
      <c r="E60" s="3"/>
      <c r="G60" s="18" t="s">
        <v>75</v>
      </c>
      <c r="H60" s="29">
        <f>'Total Egresos'!D47</f>
        <v>60000</v>
      </c>
      <c r="I60" s="18" t="s">
        <v>93</v>
      </c>
      <c r="J60" s="18"/>
      <c r="K60" s="3" t="s">
        <v>94</v>
      </c>
    </row>
    <row r="61" spans="1:11" ht="12" hidden="1" customHeight="1" x14ac:dyDescent="0.2">
      <c r="A61" s="3"/>
      <c r="B61" s="3"/>
      <c r="C61" s="3"/>
      <c r="D61" s="3"/>
      <c r="E61" s="3"/>
      <c r="G61" s="18" t="s">
        <v>75</v>
      </c>
      <c r="H61" s="29">
        <f>'Total Egresos'!D48</f>
        <v>11827500</v>
      </c>
      <c r="I61" s="18" t="s">
        <v>95</v>
      </c>
      <c r="J61" s="18"/>
      <c r="K61" s="3" t="s">
        <v>96</v>
      </c>
    </row>
    <row r="62" spans="1:11" ht="12" hidden="1" customHeight="1" x14ac:dyDescent="0.2">
      <c r="A62" s="3"/>
      <c r="B62" s="3"/>
      <c r="C62" s="3"/>
      <c r="D62" s="3"/>
      <c r="E62" s="3"/>
      <c r="G62" s="18" t="s">
        <v>75</v>
      </c>
      <c r="H62" s="29">
        <f>'Total Egresos'!D49</f>
        <v>0</v>
      </c>
      <c r="I62" s="18" t="s">
        <v>97</v>
      </c>
      <c r="J62" s="18"/>
      <c r="K62" s="3" t="s">
        <v>98</v>
      </c>
    </row>
    <row r="63" spans="1:11" ht="12" hidden="1" customHeight="1" x14ac:dyDescent="0.2">
      <c r="A63" s="3"/>
      <c r="B63" s="3"/>
      <c r="C63" s="3"/>
      <c r="D63" s="3"/>
      <c r="E63" s="3"/>
      <c r="G63" s="18" t="s">
        <v>75</v>
      </c>
      <c r="H63" s="29"/>
      <c r="I63" s="13" t="s">
        <v>99</v>
      </c>
      <c r="J63" s="13"/>
      <c r="K63" s="20" t="s">
        <v>538</v>
      </c>
    </row>
    <row r="64" spans="1:11" ht="12" hidden="1" customHeight="1" x14ac:dyDescent="0.2">
      <c r="A64" s="3"/>
      <c r="B64" s="3"/>
      <c r="C64" s="3"/>
      <c r="D64" s="3"/>
      <c r="E64" s="3"/>
      <c r="G64" s="18" t="s">
        <v>75</v>
      </c>
      <c r="H64" s="29">
        <f>'Total Egresos'!D51</f>
        <v>1000000</v>
      </c>
      <c r="I64" s="18" t="s">
        <v>100</v>
      </c>
      <c r="J64" s="18"/>
      <c r="K64" s="3" t="s">
        <v>101</v>
      </c>
    </row>
    <row r="65" spans="1:11" ht="12" hidden="1" customHeight="1" x14ac:dyDescent="0.2">
      <c r="A65" s="3"/>
      <c r="B65" s="3"/>
      <c r="C65" s="3"/>
      <c r="D65" s="3"/>
      <c r="E65" s="3"/>
      <c r="G65" s="18" t="s">
        <v>75</v>
      </c>
      <c r="H65" s="29">
        <f>'Total Egresos'!D52</f>
        <v>100000</v>
      </c>
      <c r="I65" s="18" t="s">
        <v>102</v>
      </c>
      <c r="J65" s="18"/>
      <c r="K65" s="3" t="s">
        <v>103</v>
      </c>
    </row>
    <row r="66" spans="1:11" ht="12" hidden="1" customHeight="1" x14ac:dyDescent="0.2">
      <c r="A66" s="3"/>
      <c r="B66" s="3"/>
      <c r="C66" s="3"/>
      <c r="D66" s="3"/>
      <c r="E66" s="3"/>
      <c r="G66" s="18" t="s">
        <v>75</v>
      </c>
      <c r="H66" s="29">
        <f>'Total Egresos'!D53</f>
        <v>100000</v>
      </c>
      <c r="I66" s="18" t="s">
        <v>104</v>
      </c>
      <c r="J66" s="18"/>
      <c r="K66" s="3" t="s">
        <v>105</v>
      </c>
    </row>
    <row r="67" spans="1:11" ht="12" hidden="1" customHeight="1" x14ac:dyDescent="0.2">
      <c r="A67" s="3"/>
      <c r="B67" s="3"/>
      <c r="C67" s="3"/>
      <c r="D67" s="3"/>
      <c r="E67" s="3"/>
      <c r="G67" s="18" t="s">
        <v>75</v>
      </c>
      <c r="H67" s="29">
        <f>'Total Egresos'!D54</f>
        <v>150000</v>
      </c>
      <c r="I67" s="18" t="s">
        <v>106</v>
      </c>
      <c r="J67" s="18"/>
      <c r="K67" s="3" t="s">
        <v>107</v>
      </c>
    </row>
    <row r="68" spans="1:11" ht="12" hidden="1" customHeight="1" x14ac:dyDescent="0.2">
      <c r="A68" s="3"/>
      <c r="B68" s="3"/>
      <c r="C68" s="3"/>
      <c r="D68" s="3"/>
      <c r="E68" s="3"/>
      <c r="G68" s="18" t="s">
        <v>75</v>
      </c>
      <c r="H68" s="29">
        <f>'Total Egresos'!D55</f>
        <v>0</v>
      </c>
      <c r="I68" s="18" t="s">
        <v>108</v>
      </c>
      <c r="J68" s="18"/>
      <c r="K68" s="3" t="s">
        <v>109</v>
      </c>
    </row>
    <row r="69" spans="1:11" ht="12" hidden="1" customHeight="1" x14ac:dyDescent="0.2">
      <c r="A69" s="3"/>
      <c r="B69" s="3"/>
      <c r="C69" s="3"/>
      <c r="D69" s="3"/>
      <c r="E69" s="3"/>
      <c r="G69" s="18" t="s">
        <v>75</v>
      </c>
      <c r="H69" s="29">
        <f>'Total Egresos'!D56</f>
        <v>562200</v>
      </c>
      <c r="I69" s="18" t="s">
        <v>110</v>
      </c>
      <c r="J69" s="18"/>
      <c r="K69" s="12" t="s">
        <v>111</v>
      </c>
    </row>
    <row r="70" spans="1:11" ht="12" hidden="1" customHeight="1" x14ac:dyDescent="0.2">
      <c r="A70" s="3"/>
      <c r="B70" s="3"/>
      <c r="C70" s="3"/>
      <c r="D70" s="3"/>
      <c r="E70" s="3"/>
      <c r="G70" s="18" t="s">
        <v>75</v>
      </c>
      <c r="H70" s="29">
        <f>'Total Egresos'!D57</f>
        <v>1270000</v>
      </c>
      <c r="I70" s="18" t="s">
        <v>112</v>
      </c>
      <c r="J70" s="18"/>
      <c r="K70" s="3" t="s">
        <v>630</v>
      </c>
    </row>
    <row r="71" spans="1:11" ht="12" hidden="1" customHeight="1" x14ac:dyDescent="0.2">
      <c r="A71" s="3"/>
      <c r="B71" s="3"/>
      <c r="C71" s="3"/>
      <c r="D71" s="3"/>
      <c r="E71" s="3"/>
      <c r="G71" s="18" t="s">
        <v>75</v>
      </c>
      <c r="H71" s="29"/>
      <c r="I71" s="13" t="s">
        <v>113</v>
      </c>
      <c r="J71" s="13"/>
      <c r="K71" s="20" t="s">
        <v>539</v>
      </c>
    </row>
    <row r="72" spans="1:11" ht="12" hidden="1" customHeight="1" x14ac:dyDescent="0.2">
      <c r="A72" s="3"/>
      <c r="B72" s="3"/>
      <c r="C72" s="3"/>
      <c r="D72" s="3"/>
      <c r="E72" s="3"/>
      <c r="G72" s="18" t="s">
        <v>75</v>
      </c>
      <c r="H72" s="29"/>
      <c r="I72" s="18" t="s">
        <v>114</v>
      </c>
      <c r="J72" s="18"/>
      <c r="K72" s="3" t="s">
        <v>631</v>
      </c>
    </row>
    <row r="73" spans="1:11" ht="12" hidden="1" customHeight="1" x14ac:dyDescent="0.2">
      <c r="A73" s="3"/>
      <c r="B73" s="3"/>
      <c r="C73" s="3"/>
      <c r="D73" s="3"/>
      <c r="E73" s="3"/>
      <c r="G73" s="18" t="s">
        <v>75</v>
      </c>
      <c r="H73" s="29">
        <f>'Total Egresos'!D59</f>
        <v>200000</v>
      </c>
      <c r="I73" s="18" t="s">
        <v>115</v>
      </c>
      <c r="J73" s="18"/>
      <c r="K73" s="3" t="s">
        <v>116</v>
      </c>
    </row>
    <row r="74" spans="1:11" ht="12" hidden="1" customHeight="1" x14ac:dyDescent="0.2">
      <c r="A74" s="3"/>
      <c r="B74" s="3"/>
      <c r="C74" s="3"/>
      <c r="D74" s="3"/>
      <c r="E74" s="3"/>
      <c r="G74" s="18" t="s">
        <v>75</v>
      </c>
      <c r="H74" s="29">
        <f>'Total Egresos'!D60</f>
        <v>0</v>
      </c>
      <c r="I74" s="18" t="s">
        <v>117</v>
      </c>
      <c r="J74" s="18"/>
      <c r="K74" s="3" t="s">
        <v>639</v>
      </c>
    </row>
    <row r="75" spans="1:11" ht="12" hidden="1" customHeight="1" x14ac:dyDescent="0.2">
      <c r="A75" s="3"/>
      <c r="B75" s="3"/>
      <c r="C75" s="3"/>
      <c r="D75" s="3"/>
      <c r="E75" s="3"/>
      <c r="G75" s="18" t="s">
        <v>75</v>
      </c>
      <c r="H75" s="29">
        <f>'Total Egresos'!D61</f>
        <v>0</v>
      </c>
      <c r="I75" s="18" t="s">
        <v>118</v>
      </c>
      <c r="J75" s="18"/>
      <c r="K75" s="3" t="s">
        <v>119</v>
      </c>
    </row>
    <row r="76" spans="1:11" ht="12" hidden="1" customHeight="1" x14ac:dyDescent="0.2">
      <c r="A76" s="3"/>
      <c r="B76" s="3"/>
      <c r="C76" s="3"/>
      <c r="D76" s="3"/>
      <c r="E76" s="3"/>
      <c r="G76" s="18" t="s">
        <v>75</v>
      </c>
      <c r="H76" s="29">
        <f>'Total Egresos'!D62</f>
        <v>0</v>
      </c>
      <c r="I76" s="18" t="s">
        <v>120</v>
      </c>
      <c r="J76" s="18"/>
      <c r="K76" s="3" t="s">
        <v>632</v>
      </c>
    </row>
    <row r="77" spans="1:11" ht="12" hidden="1" customHeight="1" x14ac:dyDescent="0.2">
      <c r="A77" s="3"/>
      <c r="B77" s="3"/>
      <c r="C77" s="3"/>
      <c r="D77" s="3"/>
      <c r="E77" s="3"/>
      <c r="G77" s="18" t="s">
        <v>75</v>
      </c>
      <c r="H77" s="29">
        <f>'Total Egresos'!D63</f>
        <v>116455587.34999999</v>
      </c>
      <c r="I77" s="18" t="s">
        <v>121</v>
      </c>
      <c r="J77" s="18"/>
      <c r="K77" s="3" t="s">
        <v>122</v>
      </c>
    </row>
    <row r="78" spans="1:11" ht="12" hidden="1" customHeight="1" thickBot="1" x14ac:dyDescent="0.25">
      <c r="A78" s="24"/>
      <c r="B78" s="24"/>
      <c r="C78" s="24"/>
      <c r="D78" s="24"/>
      <c r="E78" s="24"/>
      <c r="F78" s="24"/>
      <c r="G78" s="25" t="s">
        <v>75</v>
      </c>
      <c r="H78" s="29">
        <f>'Total Egresos'!D66</f>
        <v>48215745.060000002</v>
      </c>
      <c r="I78" s="25" t="s">
        <v>123</v>
      </c>
      <c r="J78" s="25"/>
      <c r="K78" s="24" t="s">
        <v>124</v>
      </c>
    </row>
    <row r="79" spans="1:11" ht="12" hidden="1" customHeight="1" x14ac:dyDescent="0.2">
      <c r="A79" s="3"/>
      <c r="B79" s="3"/>
      <c r="C79" s="3"/>
      <c r="D79" s="3"/>
      <c r="E79" s="3"/>
      <c r="G79" s="18" t="s">
        <v>75</v>
      </c>
      <c r="H79" s="29"/>
      <c r="I79" s="13" t="s">
        <v>125</v>
      </c>
      <c r="J79" s="13"/>
      <c r="K79" s="20" t="s">
        <v>540</v>
      </c>
    </row>
    <row r="80" spans="1:11" ht="12" hidden="1" customHeight="1" x14ac:dyDescent="0.2">
      <c r="A80" s="3"/>
      <c r="B80" s="3"/>
      <c r="C80" s="3"/>
      <c r="D80" s="3"/>
      <c r="E80" s="3"/>
      <c r="G80" s="18" t="s">
        <v>75</v>
      </c>
      <c r="H80" s="29">
        <f>+'Total Egresos'!D68</f>
        <v>1687170</v>
      </c>
      <c r="I80" s="18" t="s">
        <v>126</v>
      </c>
      <c r="J80" s="18"/>
      <c r="K80" s="3" t="s">
        <v>127</v>
      </c>
    </row>
    <row r="81" spans="1:11" ht="12" hidden="1" customHeight="1" x14ac:dyDescent="0.2">
      <c r="A81" s="3"/>
      <c r="B81" s="3"/>
      <c r="C81" s="3"/>
      <c r="D81" s="3"/>
      <c r="E81" s="3"/>
      <c r="G81" s="18" t="s">
        <v>75</v>
      </c>
      <c r="H81" s="29">
        <f>+'Total Egresos'!D69</f>
        <v>12333239.5</v>
      </c>
      <c r="I81" s="18" t="s">
        <v>128</v>
      </c>
      <c r="J81" s="18"/>
      <c r="K81" s="3" t="s">
        <v>129</v>
      </c>
    </row>
    <row r="82" spans="1:11" ht="12" hidden="1" customHeight="1" x14ac:dyDescent="0.2">
      <c r="A82" s="3"/>
      <c r="B82" s="3"/>
      <c r="C82" s="3"/>
      <c r="D82" s="3"/>
      <c r="E82" s="3"/>
      <c r="G82" s="18" t="s">
        <v>75</v>
      </c>
      <c r="H82" s="29">
        <f>+'Total Egresos'!D70</f>
        <v>900000</v>
      </c>
      <c r="I82" s="18" t="s">
        <v>130</v>
      </c>
      <c r="J82" s="18"/>
      <c r="K82" s="3" t="s">
        <v>131</v>
      </c>
    </row>
    <row r="83" spans="1:11" ht="12" hidden="1" customHeight="1" x14ac:dyDescent="0.2">
      <c r="A83" s="3"/>
      <c r="B83" s="3"/>
      <c r="C83" s="3"/>
      <c r="D83" s="3"/>
      <c r="E83" s="3"/>
      <c r="G83" s="18" t="s">
        <v>75</v>
      </c>
      <c r="H83" s="29">
        <f>+'Total Egresos'!D71</f>
        <v>1000000</v>
      </c>
      <c r="I83" s="18" t="s">
        <v>132</v>
      </c>
      <c r="J83" s="18"/>
      <c r="K83" s="3" t="s">
        <v>133</v>
      </c>
    </row>
    <row r="84" spans="1:11" ht="12" hidden="1" customHeight="1" x14ac:dyDescent="0.2">
      <c r="A84" s="3"/>
      <c r="B84" s="3"/>
      <c r="C84" s="3"/>
      <c r="D84" s="3"/>
      <c r="E84" s="3"/>
      <c r="G84" s="18" t="s">
        <v>75</v>
      </c>
      <c r="H84" s="29"/>
      <c r="I84" s="13" t="s">
        <v>134</v>
      </c>
      <c r="J84" s="13"/>
      <c r="K84" s="20" t="s">
        <v>541</v>
      </c>
    </row>
    <row r="85" spans="1:11" ht="12" hidden="1" customHeight="1" x14ac:dyDescent="0.2">
      <c r="A85" s="3"/>
      <c r="B85" s="3"/>
      <c r="C85" s="3"/>
      <c r="D85" s="3"/>
      <c r="E85" s="3"/>
      <c r="G85" s="18" t="s">
        <v>75</v>
      </c>
      <c r="H85" s="29">
        <f>+'Total Egresos'!D73</f>
        <v>10000000</v>
      </c>
      <c r="I85" s="18" t="s">
        <v>135</v>
      </c>
      <c r="J85" s="18"/>
      <c r="K85" s="3" t="s">
        <v>136</v>
      </c>
    </row>
    <row r="86" spans="1:11" ht="12" hidden="1" customHeight="1" x14ac:dyDescent="0.2">
      <c r="A86" s="3"/>
      <c r="B86" s="3"/>
      <c r="C86" s="3"/>
      <c r="D86" s="3"/>
      <c r="E86" s="3"/>
      <c r="G86" s="18" t="s">
        <v>75</v>
      </c>
      <c r="H86" s="29"/>
      <c r="I86" s="18" t="s">
        <v>137</v>
      </c>
      <c r="J86" s="18"/>
      <c r="K86" s="3" t="s">
        <v>138</v>
      </c>
    </row>
    <row r="87" spans="1:11" ht="12" hidden="1" customHeight="1" x14ac:dyDescent="0.2">
      <c r="A87" s="3"/>
      <c r="B87" s="3"/>
      <c r="C87" s="3"/>
      <c r="D87" s="3"/>
      <c r="E87" s="3"/>
      <c r="G87" s="18" t="s">
        <v>75</v>
      </c>
      <c r="H87" s="29"/>
      <c r="I87" s="18" t="s">
        <v>139</v>
      </c>
      <c r="J87" s="18"/>
      <c r="K87" s="3" t="s">
        <v>140</v>
      </c>
    </row>
    <row r="88" spans="1:11" ht="12" hidden="1" customHeight="1" x14ac:dyDescent="0.2">
      <c r="A88" s="3"/>
      <c r="B88" s="3"/>
      <c r="C88" s="3"/>
      <c r="D88" s="3"/>
      <c r="E88" s="3"/>
      <c r="G88" s="18" t="s">
        <v>75</v>
      </c>
      <c r="H88" s="29"/>
      <c r="I88" s="13" t="s">
        <v>141</v>
      </c>
      <c r="J88" s="13"/>
      <c r="K88" s="20" t="s">
        <v>542</v>
      </c>
    </row>
    <row r="89" spans="1:11" ht="12" hidden="1" customHeight="1" x14ac:dyDescent="0.2">
      <c r="A89" s="3"/>
      <c r="B89" s="3"/>
      <c r="C89" s="3"/>
      <c r="D89" s="3"/>
      <c r="E89" s="3"/>
      <c r="G89" s="18" t="s">
        <v>75</v>
      </c>
      <c r="H89" s="29">
        <f>+'Total Egresos'!D78</f>
        <v>1108933.25</v>
      </c>
      <c r="I89" s="18" t="s">
        <v>142</v>
      </c>
      <c r="J89" s="18"/>
      <c r="K89" s="3" t="s">
        <v>143</v>
      </c>
    </row>
    <row r="90" spans="1:11" ht="12" hidden="1" customHeight="1" x14ac:dyDescent="0.2">
      <c r="A90" s="3"/>
      <c r="B90" s="3"/>
      <c r="C90" s="3"/>
      <c r="D90" s="3"/>
      <c r="E90" s="3"/>
      <c r="G90" s="18" t="s">
        <v>75</v>
      </c>
      <c r="H90" s="29">
        <f>+'Total Egresos'!D79</f>
        <v>325000</v>
      </c>
      <c r="I90" s="18" t="s">
        <v>144</v>
      </c>
      <c r="J90" s="18"/>
      <c r="K90" s="3" t="s">
        <v>145</v>
      </c>
    </row>
    <row r="91" spans="1:11" ht="12" hidden="1" customHeight="1" x14ac:dyDescent="0.2">
      <c r="A91" s="3"/>
      <c r="B91" s="3"/>
      <c r="C91" s="3"/>
      <c r="D91" s="3"/>
      <c r="E91" s="3"/>
      <c r="G91" s="18" t="s">
        <v>75</v>
      </c>
      <c r="H91" s="29">
        <f>+'Total Egresos'!D80</f>
        <v>100000</v>
      </c>
      <c r="I91" s="18" t="s">
        <v>146</v>
      </c>
      <c r="J91" s="18"/>
      <c r="K91" s="3" t="s">
        <v>147</v>
      </c>
    </row>
    <row r="92" spans="1:11" ht="12" hidden="1" customHeight="1" x14ac:dyDescent="0.2">
      <c r="A92" s="3"/>
      <c r="B92" s="3"/>
      <c r="C92" s="3"/>
      <c r="D92" s="3"/>
      <c r="E92" s="3"/>
      <c r="G92" s="18" t="s">
        <v>75</v>
      </c>
      <c r="H92" s="29"/>
      <c r="I92" s="13" t="s">
        <v>148</v>
      </c>
      <c r="J92" s="13"/>
      <c r="K92" s="20" t="s">
        <v>543</v>
      </c>
    </row>
    <row r="93" spans="1:11" ht="12" hidden="1" customHeight="1" x14ac:dyDescent="0.2">
      <c r="A93" s="3"/>
      <c r="B93" s="3"/>
      <c r="C93" s="3"/>
      <c r="D93" s="3"/>
      <c r="E93" s="3"/>
      <c r="G93" s="18" t="s">
        <v>75</v>
      </c>
      <c r="H93" s="29">
        <f>+'Total Egresos'!D82</f>
        <v>11363600</v>
      </c>
      <c r="I93" s="18" t="s">
        <v>149</v>
      </c>
      <c r="J93" s="18"/>
      <c r="K93" s="3" t="s">
        <v>623</v>
      </c>
    </row>
    <row r="94" spans="1:11" ht="12" hidden="1" customHeight="1" x14ac:dyDescent="0.2">
      <c r="A94" s="3"/>
      <c r="B94" s="3"/>
      <c r="C94" s="3"/>
      <c r="D94" s="3"/>
      <c r="E94" s="3"/>
      <c r="G94" s="18" t="s">
        <v>75</v>
      </c>
      <c r="H94" s="29">
        <f>+'Total Egresos'!D83</f>
        <v>300000</v>
      </c>
      <c r="I94" s="18" t="s">
        <v>150</v>
      </c>
      <c r="J94" s="18"/>
      <c r="K94" s="3" t="s">
        <v>151</v>
      </c>
    </row>
    <row r="95" spans="1:11" ht="12" hidden="1" customHeight="1" x14ac:dyDescent="0.2">
      <c r="A95" s="3"/>
      <c r="B95" s="3"/>
      <c r="C95" s="3"/>
      <c r="D95" s="3"/>
      <c r="E95" s="3"/>
      <c r="G95" s="18" t="s">
        <v>75</v>
      </c>
      <c r="H95" s="29">
        <f>+'Total Egresos'!D84</f>
        <v>0</v>
      </c>
      <c r="I95" s="18" t="s">
        <v>152</v>
      </c>
      <c r="J95" s="18"/>
      <c r="K95" s="3" t="s">
        <v>153</v>
      </c>
    </row>
    <row r="96" spans="1:11" ht="12" hidden="1" customHeight="1" x14ac:dyDescent="0.2">
      <c r="A96" s="3"/>
      <c r="B96" s="3"/>
      <c r="C96" s="3"/>
      <c r="D96" s="3"/>
      <c r="E96" s="3"/>
      <c r="G96" s="18" t="s">
        <v>75</v>
      </c>
      <c r="H96" s="29">
        <f>+'Total Egresos'!D85</f>
        <v>560000</v>
      </c>
      <c r="I96" s="18" t="s">
        <v>154</v>
      </c>
      <c r="J96" s="18"/>
      <c r="K96" s="3" t="s">
        <v>155</v>
      </c>
    </row>
    <row r="97" spans="1:11" ht="12" hidden="1" customHeight="1" x14ac:dyDescent="0.2">
      <c r="A97" s="3"/>
      <c r="B97" s="3"/>
      <c r="C97" s="3"/>
      <c r="D97" s="3"/>
      <c r="E97" s="3"/>
      <c r="G97" s="18" t="s">
        <v>75</v>
      </c>
      <c r="H97" s="29">
        <f>+'Total Egresos'!D86</f>
        <v>3177335</v>
      </c>
      <c r="I97" s="18" t="s">
        <v>156</v>
      </c>
      <c r="J97" s="18"/>
      <c r="K97" s="3" t="s">
        <v>157</v>
      </c>
    </row>
    <row r="98" spans="1:11" ht="12" hidden="1" customHeight="1" x14ac:dyDescent="0.2">
      <c r="A98" s="3"/>
      <c r="B98" s="3"/>
      <c r="C98" s="3"/>
      <c r="D98" s="3"/>
      <c r="E98" s="3"/>
      <c r="G98" s="18" t="s">
        <v>75</v>
      </c>
      <c r="H98" s="29">
        <f>+'Total Egresos'!D87</f>
        <v>1850000</v>
      </c>
      <c r="I98" s="18" t="s">
        <v>158</v>
      </c>
      <c r="J98" s="18"/>
      <c r="K98" s="3" t="s">
        <v>159</v>
      </c>
    </row>
    <row r="99" spans="1:11" ht="12" hidden="1" customHeight="1" x14ac:dyDescent="0.2">
      <c r="A99" s="3"/>
      <c r="B99" s="3"/>
      <c r="C99" s="3"/>
      <c r="D99" s="3"/>
      <c r="E99" s="3"/>
      <c r="G99" s="18" t="s">
        <v>75</v>
      </c>
      <c r="H99" s="29">
        <f>+'Total Egresos'!D88</f>
        <v>1610000</v>
      </c>
      <c r="I99" s="18" t="s">
        <v>160</v>
      </c>
      <c r="J99" s="18"/>
      <c r="K99" s="3" t="s">
        <v>161</v>
      </c>
    </row>
    <row r="100" spans="1:11" ht="29.25" hidden="1" customHeight="1" x14ac:dyDescent="0.2">
      <c r="A100" s="3"/>
      <c r="B100" s="3"/>
      <c r="C100" s="3"/>
      <c r="D100" s="3"/>
      <c r="E100" s="3"/>
      <c r="G100" s="18" t="s">
        <v>75</v>
      </c>
      <c r="H100" s="29">
        <f>+'Total Egresos'!D89</f>
        <v>11700000</v>
      </c>
      <c r="I100" s="18" t="s">
        <v>162</v>
      </c>
      <c r="J100" s="18"/>
      <c r="K100" s="44" t="s">
        <v>163</v>
      </c>
    </row>
    <row r="101" spans="1:11" ht="12" hidden="1" customHeight="1" x14ac:dyDescent="0.2">
      <c r="A101" s="3"/>
      <c r="B101" s="3"/>
      <c r="C101" s="3"/>
      <c r="D101" s="3"/>
      <c r="E101" s="3"/>
      <c r="G101" s="18" t="s">
        <v>75</v>
      </c>
      <c r="H101" s="29">
        <f>+'Total Egresos'!D90</f>
        <v>180000</v>
      </c>
      <c r="I101" s="18" t="s">
        <v>164</v>
      </c>
      <c r="J101" s="18"/>
      <c r="K101" s="3" t="s">
        <v>165</v>
      </c>
    </row>
    <row r="102" spans="1:11" ht="12" hidden="1" customHeight="1" x14ac:dyDescent="0.2">
      <c r="H102" s="29"/>
      <c r="I102" s="11"/>
    </row>
    <row r="103" spans="1:11" ht="12" hidden="1" customHeight="1" x14ac:dyDescent="0.2">
      <c r="A103" s="3"/>
      <c r="B103" s="3"/>
      <c r="C103" s="3"/>
      <c r="D103" s="3"/>
      <c r="E103" s="3"/>
      <c r="G103" s="18" t="s">
        <v>75</v>
      </c>
      <c r="H103" s="29"/>
      <c r="I103" s="13" t="s">
        <v>174</v>
      </c>
      <c r="J103" s="13"/>
      <c r="K103" s="20" t="s">
        <v>545</v>
      </c>
    </row>
    <row r="104" spans="1:11" ht="12" hidden="1" customHeight="1" x14ac:dyDescent="0.2">
      <c r="A104" s="3"/>
      <c r="B104" s="3"/>
      <c r="C104" s="3"/>
      <c r="D104" s="3"/>
      <c r="E104" s="3"/>
      <c r="G104" s="18" t="s">
        <v>75</v>
      </c>
      <c r="H104" s="29">
        <v>0</v>
      </c>
      <c r="I104" s="18" t="s">
        <v>175</v>
      </c>
      <c r="J104" s="18"/>
      <c r="K104" s="3" t="s">
        <v>176</v>
      </c>
    </row>
    <row r="105" spans="1:11" ht="12" hidden="1" customHeight="1" x14ac:dyDescent="0.2">
      <c r="A105" s="3"/>
      <c r="B105" s="3"/>
      <c r="C105" s="3"/>
      <c r="D105" s="3"/>
      <c r="E105" s="3"/>
      <c r="G105" s="18" t="s">
        <v>75</v>
      </c>
      <c r="H105" s="29">
        <f>+'Total Egresos'!D95</f>
        <v>0</v>
      </c>
      <c r="I105" s="22" t="s">
        <v>177</v>
      </c>
      <c r="J105" s="22"/>
      <c r="K105" s="12" t="s">
        <v>178</v>
      </c>
    </row>
    <row r="106" spans="1:11" ht="12" hidden="1" customHeight="1" x14ac:dyDescent="0.2">
      <c r="A106" s="3"/>
      <c r="B106" s="3"/>
      <c r="C106" s="3"/>
      <c r="D106" s="3"/>
      <c r="E106" s="3"/>
      <c r="G106" s="18" t="s">
        <v>75</v>
      </c>
      <c r="H106" s="29">
        <v>0</v>
      </c>
      <c r="I106" s="22" t="s">
        <v>179</v>
      </c>
      <c r="J106" s="22"/>
      <c r="K106" s="12" t="s">
        <v>180</v>
      </c>
    </row>
    <row r="107" spans="1:11" ht="12" hidden="1" customHeight="1" x14ac:dyDescent="0.2">
      <c r="A107" s="3"/>
      <c r="B107" s="3"/>
      <c r="C107" s="3"/>
      <c r="D107" s="3"/>
      <c r="E107" s="3"/>
      <c r="G107" s="18" t="s">
        <v>75</v>
      </c>
      <c r="H107" s="29">
        <v>0</v>
      </c>
      <c r="I107" s="22" t="s">
        <v>181</v>
      </c>
      <c r="J107" s="22"/>
      <c r="K107" s="12" t="s">
        <v>182</v>
      </c>
    </row>
    <row r="108" spans="1:11" ht="12" hidden="1" customHeight="1" x14ac:dyDescent="0.2">
      <c r="A108" s="3"/>
      <c r="B108" s="3"/>
      <c r="C108" s="3"/>
      <c r="D108" s="3"/>
      <c r="E108" s="3"/>
      <c r="G108" s="18" t="s">
        <v>75</v>
      </c>
      <c r="H108" s="29">
        <f>'Total Egresos'!D96</f>
        <v>0</v>
      </c>
      <c r="I108" s="22" t="s">
        <v>183</v>
      </c>
      <c r="J108" s="22"/>
      <c r="K108" s="12" t="s">
        <v>184</v>
      </c>
    </row>
    <row r="109" spans="1:11" ht="12" hidden="1" customHeight="1" x14ac:dyDescent="0.2">
      <c r="A109" s="3"/>
      <c r="B109" s="3"/>
      <c r="C109" s="3"/>
      <c r="D109" s="3"/>
      <c r="E109" s="3"/>
      <c r="G109" s="18" t="s">
        <v>75</v>
      </c>
      <c r="H109" s="29">
        <f>'Total Egresos'!D97</f>
        <v>0</v>
      </c>
      <c r="I109" s="22" t="s">
        <v>185</v>
      </c>
      <c r="J109" s="22"/>
      <c r="K109" s="12" t="s">
        <v>186</v>
      </c>
    </row>
    <row r="110" spans="1:11" ht="12" hidden="1" customHeight="1" x14ac:dyDescent="0.2">
      <c r="A110" s="3"/>
      <c r="B110" s="3"/>
      <c r="C110" s="3"/>
      <c r="D110" s="3"/>
      <c r="E110" s="3"/>
      <c r="G110" s="18" t="s">
        <v>0</v>
      </c>
      <c r="H110" s="29"/>
      <c r="I110" s="12"/>
      <c r="J110" s="12"/>
      <c r="K110" s="12"/>
    </row>
    <row r="111" spans="1:11" ht="12" hidden="1" customHeight="1" x14ac:dyDescent="0.2">
      <c r="A111" s="3"/>
      <c r="B111" s="3"/>
      <c r="C111" s="3"/>
      <c r="D111" s="3"/>
      <c r="E111" s="3"/>
      <c r="G111" s="18" t="s">
        <v>75</v>
      </c>
      <c r="H111" s="29"/>
      <c r="I111" s="8">
        <v>2</v>
      </c>
      <c r="J111" s="8"/>
      <c r="K111" s="17" t="s">
        <v>187</v>
      </c>
    </row>
    <row r="112" spans="1:11" ht="12" hidden="1" customHeight="1" x14ac:dyDescent="0.2">
      <c r="A112" s="3"/>
      <c r="B112" s="3"/>
      <c r="C112" s="3"/>
      <c r="D112" s="3"/>
      <c r="E112" s="3"/>
      <c r="G112" s="18" t="s">
        <v>75</v>
      </c>
      <c r="H112" s="29"/>
      <c r="I112" s="8" t="s">
        <v>188</v>
      </c>
      <c r="J112" s="8"/>
      <c r="K112" s="17" t="s">
        <v>546</v>
      </c>
    </row>
    <row r="113" spans="1:11" ht="12" hidden="1" customHeight="1" x14ac:dyDescent="0.2">
      <c r="A113" s="3"/>
      <c r="B113" s="3"/>
      <c r="C113" s="3"/>
      <c r="D113" s="3"/>
      <c r="E113" s="3"/>
      <c r="G113" s="18" t="s">
        <v>75</v>
      </c>
      <c r="H113" s="29">
        <f>'Total Egresos'!D101</f>
        <v>3625000</v>
      </c>
      <c r="I113" s="22" t="s">
        <v>189</v>
      </c>
      <c r="J113" s="22"/>
      <c r="K113" s="12" t="s">
        <v>190</v>
      </c>
    </row>
    <row r="114" spans="1:11" ht="12" hidden="1" customHeight="1" x14ac:dyDescent="0.2">
      <c r="A114" s="3"/>
      <c r="B114" s="3"/>
      <c r="C114" s="3"/>
      <c r="D114" s="3"/>
      <c r="E114" s="3"/>
      <c r="G114" s="18" t="s">
        <v>75</v>
      </c>
      <c r="H114" s="29">
        <f>'Total Egresos'!D102</f>
        <v>75000</v>
      </c>
      <c r="I114" s="22" t="s">
        <v>191</v>
      </c>
      <c r="J114" s="22"/>
      <c r="K114" s="12" t="s">
        <v>192</v>
      </c>
    </row>
    <row r="115" spans="1:11" ht="12" hidden="1" customHeight="1" x14ac:dyDescent="0.2">
      <c r="A115" s="3"/>
      <c r="B115" s="3"/>
      <c r="C115" s="3"/>
      <c r="D115" s="3"/>
      <c r="E115" s="3"/>
      <c r="G115" s="18" t="s">
        <v>75</v>
      </c>
      <c r="H115" s="29">
        <f>'Total Egresos'!D103</f>
        <v>0</v>
      </c>
      <c r="I115" s="22" t="s">
        <v>193</v>
      </c>
      <c r="J115" s="22"/>
      <c r="K115" s="12" t="s">
        <v>194</v>
      </c>
    </row>
    <row r="116" spans="1:11" ht="12" hidden="1" customHeight="1" x14ac:dyDescent="0.2">
      <c r="A116" s="3"/>
      <c r="B116" s="3"/>
      <c r="C116" s="3"/>
      <c r="D116" s="3"/>
      <c r="E116" s="3"/>
      <c r="G116" s="18" t="s">
        <v>75</v>
      </c>
      <c r="H116" s="29">
        <f>'Total Egresos'!D104</f>
        <v>1333984.33</v>
      </c>
      <c r="I116" s="22" t="s">
        <v>195</v>
      </c>
      <c r="J116" s="22"/>
      <c r="K116" s="12" t="s">
        <v>196</v>
      </c>
    </row>
    <row r="117" spans="1:11" ht="12" hidden="1" customHeight="1" x14ac:dyDescent="0.2">
      <c r="A117" s="3"/>
      <c r="B117" s="3"/>
      <c r="C117" s="3"/>
      <c r="D117" s="3"/>
      <c r="E117" s="3"/>
      <c r="G117" s="18" t="s">
        <v>75</v>
      </c>
      <c r="H117" s="29">
        <f>'Total Egresos'!D105</f>
        <v>400000</v>
      </c>
      <c r="I117" s="22" t="s">
        <v>197</v>
      </c>
      <c r="J117" s="22"/>
      <c r="K117" s="12" t="s">
        <v>629</v>
      </c>
    </row>
    <row r="118" spans="1:11" ht="12" hidden="1" customHeight="1" x14ac:dyDescent="0.2">
      <c r="A118" s="3"/>
      <c r="B118" s="3"/>
      <c r="C118" s="3"/>
      <c r="D118" s="3"/>
      <c r="E118" s="3"/>
      <c r="G118" s="18" t="s">
        <v>75</v>
      </c>
      <c r="H118" s="29"/>
      <c r="I118" s="8" t="s">
        <v>198</v>
      </c>
      <c r="J118" s="8"/>
      <c r="K118" s="17" t="s">
        <v>547</v>
      </c>
    </row>
    <row r="119" spans="1:11" ht="12" hidden="1" customHeight="1" x14ac:dyDescent="0.2">
      <c r="A119" s="3"/>
      <c r="B119" s="3"/>
      <c r="C119" s="3"/>
      <c r="D119" s="3"/>
      <c r="E119" s="3"/>
      <c r="G119" s="18" t="s">
        <v>75</v>
      </c>
      <c r="H119" s="29">
        <f>'Total Egresos'!D107</f>
        <v>0</v>
      </c>
      <c r="I119" s="22" t="s">
        <v>199</v>
      </c>
      <c r="J119" s="22"/>
      <c r="K119" s="12" t="s">
        <v>200</v>
      </c>
    </row>
    <row r="120" spans="1:11" ht="12" hidden="1" customHeight="1" x14ac:dyDescent="0.2">
      <c r="A120" s="3"/>
      <c r="B120" s="3"/>
      <c r="C120" s="3"/>
      <c r="D120" s="3"/>
      <c r="E120" s="3"/>
      <c r="G120" s="18" t="s">
        <v>75</v>
      </c>
      <c r="H120" s="29"/>
      <c r="I120" s="22" t="s">
        <v>201</v>
      </c>
      <c r="J120" s="22"/>
      <c r="K120" s="12" t="s">
        <v>202</v>
      </c>
    </row>
    <row r="121" spans="1:11" ht="12" hidden="1" customHeight="1" x14ac:dyDescent="0.2">
      <c r="A121" s="3"/>
      <c r="B121" s="3"/>
      <c r="C121" s="3"/>
      <c r="D121" s="3"/>
      <c r="E121" s="3"/>
      <c r="G121" s="18" t="s">
        <v>75</v>
      </c>
      <c r="H121" s="29">
        <f>'Total Egresos'!D108</f>
        <v>0</v>
      </c>
      <c r="I121" s="22" t="s">
        <v>203</v>
      </c>
      <c r="J121" s="22"/>
      <c r="K121" s="12" t="s">
        <v>204</v>
      </c>
    </row>
    <row r="122" spans="1:11" ht="12" hidden="1" customHeight="1" x14ac:dyDescent="0.2">
      <c r="A122" s="3"/>
      <c r="B122" s="3"/>
      <c r="C122" s="3"/>
      <c r="D122" s="3"/>
      <c r="E122" s="3"/>
      <c r="G122" s="18" t="s">
        <v>75</v>
      </c>
      <c r="H122" s="29"/>
      <c r="I122" s="22" t="s">
        <v>205</v>
      </c>
      <c r="J122" s="22"/>
      <c r="K122" s="12" t="s">
        <v>206</v>
      </c>
    </row>
    <row r="123" spans="1:11" ht="12" hidden="1" customHeight="1" x14ac:dyDescent="0.2">
      <c r="A123" s="3"/>
      <c r="B123" s="3"/>
      <c r="C123" s="3"/>
      <c r="D123" s="3"/>
      <c r="E123" s="3"/>
      <c r="G123" s="18" t="s">
        <v>75</v>
      </c>
      <c r="H123" s="29"/>
      <c r="I123" s="8" t="s">
        <v>207</v>
      </c>
      <c r="J123" s="8"/>
      <c r="K123" s="17" t="s">
        <v>548</v>
      </c>
    </row>
    <row r="124" spans="1:11" ht="12" hidden="1" customHeight="1" x14ac:dyDescent="0.2">
      <c r="A124" s="3"/>
      <c r="B124" s="3"/>
      <c r="C124" s="3"/>
      <c r="D124" s="3"/>
      <c r="E124" s="3"/>
      <c r="G124" s="18" t="s">
        <v>75</v>
      </c>
      <c r="H124" s="29">
        <f>'Total Egresos'!D111</f>
        <v>600000</v>
      </c>
      <c r="I124" s="22" t="s">
        <v>208</v>
      </c>
      <c r="J124" s="22"/>
      <c r="K124" s="12" t="s">
        <v>209</v>
      </c>
    </row>
    <row r="125" spans="1:11" ht="12" hidden="1" customHeight="1" x14ac:dyDescent="0.2">
      <c r="A125" s="3"/>
      <c r="B125" s="3"/>
      <c r="C125" s="3"/>
      <c r="D125" s="3"/>
      <c r="E125" s="3"/>
      <c r="G125" s="18" t="s">
        <v>75</v>
      </c>
      <c r="H125" s="29">
        <f>'Total Egresos'!D112</f>
        <v>568000</v>
      </c>
      <c r="I125" s="22" t="s">
        <v>210</v>
      </c>
      <c r="J125" s="22"/>
      <c r="K125" s="12" t="s">
        <v>211</v>
      </c>
    </row>
    <row r="126" spans="1:11" ht="12" hidden="1" customHeight="1" x14ac:dyDescent="0.2">
      <c r="A126" s="3"/>
      <c r="B126" s="3"/>
      <c r="C126" s="3"/>
      <c r="D126" s="3"/>
      <c r="E126" s="3"/>
      <c r="G126" s="18" t="s">
        <v>75</v>
      </c>
      <c r="H126" s="29">
        <f>'Total Egresos'!D113</f>
        <v>430000</v>
      </c>
      <c r="I126" s="22" t="s">
        <v>212</v>
      </c>
      <c r="J126" s="22"/>
      <c r="K126" s="12" t="s">
        <v>213</v>
      </c>
    </row>
    <row r="127" spans="1:11" ht="12" hidden="1" customHeight="1" x14ac:dyDescent="0.2">
      <c r="A127" s="3"/>
      <c r="B127" s="3"/>
      <c r="C127" s="3"/>
      <c r="D127" s="3"/>
      <c r="E127" s="3"/>
      <c r="G127" s="18" t="s">
        <v>75</v>
      </c>
      <c r="H127" s="29">
        <f>'Total Egresos'!D114</f>
        <v>1225000</v>
      </c>
      <c r="I127" s="22" t="s">
        <v>214</v>
      </c>
      <c r="J127" s="22"/>
      <c r="K127" s="12" t="s">
        <v>215</v>
      </c>
    </row>
    <row r="128" spans="1:11" ht="12" hidden="1" customHeight="1" x14ac:dyDescent="0.2">
      <c r="A128" s="3"/>
      <c r="B128" s="3"/>
      <c r="C128" s="3"/>
      <c r="D128" s="3"/>
      <c r="E128" s="3"/>
      <c r="G128" s="18" t="s">
        <v>75</v>
      </c>
      <c r="H128" s="29">
        <f>'Total Egresos'!D115</f>
        <v>0</v>
      </c>
      <c r="I128" s="22" t="s">
        <v>216</v>
      </c>
      <c r="J128" s="22"/>
      <c r="K128" s="12" t="s">
        <v>217</v>
      </c>
    </row>
    <row r="129" spans="1:18" ht="12" hidden="1" customHeight="1" x14ac:dyDescent="0.2">
      <c r="A129" s="3"/>
      <c r="B129" s="3"/>
      <c r="C129" s="3"/>
      <c r="D129" s="3"/>
      <c r="E129" s="3"/>
      <c r="G129" s="18" t="s">
        <v>75</v>
      </c>
      <c r="H129" s="29">
        <f>'Total Egresos'!D116</f>
        <v>290000</v>
      </c>
      <c r="I129" s="22" t="s">
        <v>218</v>
      </c>
      <c r="J129" s="22"/>
      <c r="K129" s="12" t="s">
        <v>219</v>
      </c>
    </row>
    <row r="130" spans="1:18" ht="12" hidden="1" customHeight="1" x14ac:dyDescent="0.2">
      <c r="A130" s="3"/>
      <c r="B130" s="3"/>
      <c r="C130" s="3"/>
      <c r="D130" s="3"/>
      <c r="E130" s="3"/>
      <c r="G130" s="18" t="s">
        <v>75</v>
      </c>
      <c r="H130" s="29">
        <f>'Total Egresos'!D117</f>
        <v>450000</v>
      </c>
      <c r="I130" s="22" t="s">
        <v>220</v>
      </c>
      <c r="J130" s="22"/>
      <c r="K130" s="12" t="s">
        <v>624</v>
      </c>
    </row>
    <row r="131" spans="1:18" ht="12" hidden="1" customHeight="1" x14ac:dyDescent="0.2">
      <c r="A131" s="3"/>
      <c r="B131" s="3"/>
      <c r="C131" s="3"/>
      <c r="D131" s="3"/>
      <c r="E131" s="3"/>
      <c r="G131" s="18" t="s">
        <v>75</v>
      </c>
      <c r="H131" s="29"/>
      <c r="I131" s="8" t="s">
        <v>221</v>
      </c>
      <c r="J131" s="8"/>
      <c r="K131" s="17" t="s">
        <v>549</v>
      </c>
    </row>
    <row r="132" spans="1:18" ht="12" hidden="1" customHeight="1" x14ac:dyDescent="0.2">
      <c r="A132" s="3"/>
      <c r="B132" s="3"/>
      <c r="C132" s="3"/>
      <c r="D132" s="3"/>
      <c r="E132" s="3"/>
      <c r="G132" s="18" t="s">
        <v>75</v>
      </c>
      <c r="H132" s="29">
        <f>'Total Egresos'!D119</f>
        <v>150000</v>
      </c>
      <c r="I132" s="22" t="s">
        <v>222</v>
      </c>
      <c r="J132" s="22"/>
      <c r="K132" s="12" t="s">
        <v>223</v>
      </c>
    </row>
    <row r="133" spans="1:18" ht="12" hidden="1" customHeight="1" x14ac:dyDescent="0.2">
      <c r="A133" s="3"/>
      <c r="B133" s="3"/>
      <c r="C133" s="3"/>
      <c r="D133" s="3"/>
      <c r="E133" s="3"/>
      <c r="G133" s="18" t="s">
        <v>75</v>
      </c>
      <c r="H133" s="29">
        <f>'Total Egresos'!D120</f>
        <v>975000</v>
      </c>
      <c r="I133" s="22" t="s">
        <v>224</v>
      </c>
      <c r="J133" s="22"/>
      <c r="K133" s="12" t="s">
        <v>225</v>
      </c>
    </row>
    <row r="134" spans="1:18" ht="12" hidden="1" customHeight="1" x14ac:dyDescent="0.2">
      <c r="A134" s="3"/>
      <c r="B134" s="3"/>
      <c r="C134" s="3"/>
      <c r="D134" s="3"/>
      <c r="E134" s="3"/>
      <c r="G134" s="18" t="s">
        <v>75</v>
      </c>
      <c r="H134" s="29">
        <f>'Total Egresos'!D121</f>
        <v>850000</v>
      </c>
      <c r="I134" s="8" t="s">
        <v>226</v>
      </c>
      <c r="J134" s="8"/>
      <c r="K134" s="17" t="s">
        <v>550</v>
      </c>
    </row>
    <row r="135" spans="1:18" ht="12" hidden="1" customHeight="1" x14ac:dyDescent="0.2">
      <c r="A135" s="3"/>
      <c r="B135" s="3"/>
      <c r="C135" s="3"/>
      <c r="D135" s="3"/>
      <c r="E135" s="3"/>
      <c r="G135" s="18" t="s">
        <v>75</v>
      </c>
      <c r="H135" s="29"/>
      <c r="I135" s="22" t="s">
        <v>227</v>
      </c>
      <c r="J135" s="22"/>
      <c r="K135" s="12" t="s">
        <v>228</v>
      </c>
    </row>
    <row r="136" spans="1:18" ht="12" hidden="1" customHeight="1" x14ac:dyDescent="0.2">
      <c r="A136" s="3"/>
      <c r="B136" s="3"/>
      <c r="C136" s="3"/>
      <c r="D136" s="3"/>
      <c r="E136" s="3"/>
      <c r="G136" s="18" t="s">
        <v>75</v>
      </c>
      <c r="H136" s="29">
        <f>'Total Egresos'!D123</f>
        <v>0</v>
      </c>
      <c r="I136" s="22" t="s">
        <v>229</v>
      </c>
      <c r="J136" s="22"/>
      <c r="K136" s="12" t="s">
        <v>230</v>
      </c>
    </row>
    <row r="137" spans="1:18" ht="12" hidden="1" customHeight="1" x14ac:dyDescent="0.2">
      <c r="A137" s="3"/>
      <c r="B137" s="3"/>
      <c r="C137" s="3"/>
      <c r="D137" s="3"/>
      <c r="E137" s="3"/>
      <c r="G137" s="18" t="s">
        <v>75</v>
      </c>
      <c r="H137" s="29">
        <f>'Total Egresos'!D124</f>
        <v>0</v>
      </c>
      <c r="I137" s="22" t="s">
        <v>231</v>
      </c>
      <c r="J137" s="22"/>
      <c r="K137" s="12" t="s">
        <v>232</v>
      </c>
    </row>
    <row r="138" spans="1:18" ht="12" hidden="1" customHeight="1" x14ac:dyDescent="0.2">
      <c r="A138" s="3"/>
      <c r="B138" s="3"/>
      <c r="C138" s="3"/>
      <c r="D138" s="3"/>
      <c r="E138" s="3"/>
      <c r="G138" s="18" t="s">
        <v>75</v>
      </c>
      <c r="H138" s="29">
        <f>'Total Egresos'!D125</f>
        <v>0</v>
      </c>
      <c r="I138" s="22" t="s">
        <v>233</v>
      </c>
      <c r="J138" s="22"/>
      <c r="K138" s="12" t="s">
        <v>234</v>
      </c>
    </row>
    <row r="139" spans="1:18" ht="12" hidden="1" customHeight="1" x14ac:dyDescent="0.2">
      <c r="A139" s="3"/>
      <c r="B139" s="3"/>
      <c r="C139" s="3"/>
      <c r="D139" s="3"/>
      <c r="E139" s="3"/>
      <c r="G139" s="18" t="s">
        <v>75</v>
      </c>
      <c r="H139" s="29">
        <v>0</v>
      </c>
      <c r="I139" s="8" t="s">
        <v>235</v>
      </c>
      <c r="J139" s="8"/>
      <c r="K139" s="17" t="s">
        <v>551</v>
      </c>
      <c r="Q139" s="3"/>
      <c r="R139" s="3"/>
    </row>
    <row r="140" spans="1:18" ht="12" hidden="1" customHeight="1" x14ac:dyDescent="0.2">
      <c r="A140" s="3"/>
      <c r="B140" s="3"/>
      <c r="C140" s="3"/>
      <c r="D140" s="3"/>
      <c r="E140" s="3"/>
      <c r="G140" s="18" t="s">
        <v>75</v>
      </c>
      <c r="H140" s="29">
        <f>'Total Egresos'!D130</f>
        <v>1040000</v>
      </c>
      <c r="I140" s="18" t="s">
        <v>236</v>
      </c>
      <c r="J140" s="18"/>
      <c r="K140" s="3" t="s">
        <v>237</v>
      </c>
      <c r="Q140" s="3"/>
      <c r="R140" s="3"/>
    </row>
    <row r="141" spans="1:18" ht="12" hidden="1" customHeight="1" x14ac:dyDescent="0.2">
      <c r="A141" s="3"/>
      <c r="B141" s="3"/>
      <c r="C141" s="3"/>
      <c r="D141" s="3"/>
      <c r="E141" s="3"/>
      <c r="G141" s="18" t="s">
        <v>75</v>
      </c>
      <c r="H141" s="29">
        <f>'Total Egresos'!D131</f>
        <v>0</v>
      </c>
      <c r="I141" s="18" t="s">
        <v>238</v>
      </c>
      <c r="J141" s="18"/>
      <c r="K141" s="3" t="s">
        <v>239</v>
      </c>
    </row>
    <row r="142" spans="1:18" ht="12" hidden="1" customHeight="1" x14ac:dyDescent="0.2">
      <c r="A142" s="3"/>
      <c r="B142" s="3"/>
      <c r="C142" s="3"/>
      <c r="D142" s="3"/>
      <c r="E142" s="3"/>
      <c r="G142" s="18" t="s">
        <v>75</v>
      </c>
      <c r="H142" s="29">
        <f>'Total Egresos'!D132</f>
        <v>1160000</v>
      </c>
      <c r="I142" s="18" t="s">
        <v>240</v>
      </c>
      <c r="J142" s="18"/>
      <c r="K142" s="3" t="s">
        <v>241</v>
      </c>
    </row>
    <row r="143" spans="1:18" ht="12" hidden="1" customHeight="1" x14ac:dyDescent="0.2">
      <c r="A143" s="3"/>
      <c r="B143" s="3"/>
      <c r="C143" s="3"/>
      <c r="D143" s="3"/>
      <c r="E143" s="3"/>
      <c r="G143" s="18" t="s">
        <v>75</v>
      </c>
      <c r="H143" s="29">
        <f>'Total Egresos'!D133</f>
        <v>500000</v>
      </c>
      <c r="I143" s="18" t="s">
        <v>242</v>
      </c>
      <c r="J143" s="18"/>
      <c r="K143" s="3" t="s">
        <v>243</v>
      </c>
    </row>
    <row r="144" spans="1:18" ht="12" hidden="1" customHeight="1" x14ac:dyDescent="0.2">
      <c r="A144" s="3"/>
      <c r="B144" s="3"/>
      <c r="C144" s="3"/>
      <c r="D144" s="3"/>
      <c r="E144" s="3"/>
      <c r="G144" s="18" t="s">
        <v>75</v>
      </c>
      <c r="H144" s="29">
        <f>'Total Egresos'!D134</f>
        <v>1500000</v>
      </c>
      <c r="I144" s="18" t="s">
        <v>244</v>
      </c>
      <c r="J144" s="18"/>
      <c r="K144" s="3" t="s">
        <v>245</v>
      </c>
    </row>
    <row r="145" spans="1:14" ht="12" hidden="1" customHeight="1" x14ac:dyDescent="0.2">
      <c r="A145" s="3"/>
      <c r="B145" s="3"/>
      <c r="C145" s="3"/>
      <c r="D145" s="3"/>
      <c r="E145" s="3"/>
      <c r="G145" s="18" t="s">
        <v>75</v>
      </c>
      <c r="H145" s="29">
        <f>'Total Egresos'!D135</f>
        <v>150000</v>
      </c>
      <c r="I145" s="18" t="s">
        <v>246</v>
      </c>
      <c r="J145" s="18"/>
      <c r="K145" s="3" t="s">
        <v>247</v>
      </c>
    </row>
    <row r="146" spans="1:14" ht="12" hidden="1" customHeight="1" x14ac:dyDescent="0.2">
      <c r="A146" s="3"/>
      <c r="B146" s="3"/>
      <c r="C146" s="3"/>
      <c r="D146" s="3"/>
      <c r="E146" s="3"/>
      <c r="G146" s="22" t="s">
        <v>75</v>
      </c>
      <c r="H146" s="29">
        <f>'Total Egresos'!D136</f>
        <v>0</v>
      </c>
      <c r="I146" s="18" t="s">
        <v>248</v>
      </c>
      <c r="J146" s="18"/>
      <c r="K146" s="3" t="s">
        <v>249</v>
      </c>
    </row>
    <row r="147" spans="1:14" ht="12" hidden="1" customHeight="1" x14ac:dyDescent="0.2">
      <c r="A147" s="3"/>
      <c r="B147" s="3"/>
      <c r="C147" s="3"/>
      <c r="D147" s="3"/>
      <c r="E147" s="3"/>
      <c r="G147" s="22" t="s">
        <v>75</v>
      </c>
      <c r="H147" s="29">
        <f>'Total Egresos'!D137</f>
        <v>140000</v>
      </c>
      <c r="I147" s="18" t="s">
        <v>250</v>
      </c>
      <c r="J147" s="18"/>
      <c r="K147" s="3" t="s">
        <v>628</v>
      </c>
      <c r="M147" s="12"/>
      <c r="N147" s="12"/>
    </row>
    <row r="148" spans="1:14" ht="12" hidden="1" customHeight="1" x14ac:dyDescent="0.2">
      <c r="A148" s="3"/>
      <c r="B148" s="3"/>
      <c r="C148" s="3"/>
      <c r="D148" s="3"/>
      <c r="E148" s="3"/>
      <c r="G148" s="22"/>
      <c r="H148" s="29"/>
      <c r="I148" s="18"/>
      <c r="J148" s="18"/>
      <c r="K148" s="3"/>
      <c r="M148" s="12"/>
      <c r="N148" s="12"/>
    </row>
    <row r="149" spans="1:14" ht="12" hidden="1" customHeight="1" x14ac:dyDescent="0.2">
      <c r="A149" s="3"/>
      <c r="B149" s="3"/>
      <c r="C149" s="3"/>
      <c r="D149" s="3"/>
      <c r="E149" s="3"/>
      <c r="G149" s="22"/>
      <c r="H149" s="29"/>
      <c r="I149" s="18"/>
      <c r="J149" s="18"/>
      <c r="K149" s="3"/>
      <c r="M149" s="12"/>
      <c r="N149" s="12"/>
    </row>
    <row r="150" spans="1:14" ht="12" hidden="1" customHeight="1" x14ac:dyDescent="0.2">
      <c r="G150" s="2"/>
      <c r="H150" s="29"/>
      <c r="I150" s="2"/>
      <c r="J150" s="2"/>
      <c r="M150" s="12"/>
      <c r="N150" s="12"/>
    </row>
    <row r="151" spans="1:14" ht="12" hidden="1" customHeight="1" thickBot="1" x14ac:dyDescent="0.25">
      <c r="A151" s="24"/>
      <c r="B151" s="24"/>
      <c r="C151" s="24"/>
      <c r="D151" s="24"/>
      <c r="E151" s="24"/>
      <c r="F151" s="24"/>
      <c r="G151" s="27"/>
      <c r="H151" s="27"/>
      <c r="I151" s="25"/>
      <c r="J151" s="25"/>
      <c r="K151" s="24"/>
      <c r="M151" s="12"/>
      <c r="N151" s="12"/>
    </row>
    <row r="152" spans="1:14" ht="12" hidden="1" customHeight="1" x14ac:dyDescent="0.2">
      <c r="A152" s="3"/>
      <c r="B152" s="3"/>
      <c r="C152" s="3"/>
      <c r="D152" s="3"/>
      <c r="E152" s="3"/>
      <c r="G152" s="22"/>
      <c r="H152" s="29"/>
      <c r="I152" s="13">
        <v>3</v>
      </c>
      <c r="J152" s="13"/>
      <c r="K152" s="20" t="s">
        <v>594</v>
      </c>
      <c r="M152" s="12"/>
      <c r="N152" s="12"/>
    </row>
    <row r="153" spans="1:14" ht="12" hidden="1" customHeight="1" x14ac:dyDescent="0.2">
      <c r="A153" s="3"/>
      <c r="B153" s="3"/>
      <c r="C153" s="3"/>
      <c r="D153" s="3"/>
      <c r="E153" s="3"/>
      <c r="G153" s="22" t="s">
        <v>75</v>
      </c>
      <c r="H153" s="29"/>
      <c r="I153" s="13" t="s">
        <v>274</v>
      </c>
      <c r="J153" s="13"/>
      <c r="K153" s="20" t="s">
        <v>552</v>
      </c>
      <c r="M153" s="12"/>
      <c r="N153" s="12"/>
    </row>
    <row r="154" spans="1:14" ht="12" hidden="1" customHeight="1" x14ac:dyDescent="0.2">
      <c r="A154" s="3"/>
      <c r="B154" s="3"/>
      <c r="C154" s="3"/>
      <c r="D154" s="3"/>
      <c r="E154" s="3"/>
      <c r="G154" s="22" t="s">
        <v>75</v>
      </c>
      <c r="H154" s="29"/>
      <c r="I154" s="18" t="s">
        <v>275</v>
      </c>
      <c r="J154" s="18"/>
      <c r="K154" s="12" t="s">
        <v>276</v>
      </c>
      <c r="M154" s="12"/>
      <c r="N154" s="12"/>
    </row>
    <row r="155" spans="1:14" ht="12" hidden="1" customHeight="1" x14ac:dyDescent="0.2">
      <c r="A155" s="3"/>
      <c r="B155" s="3"/>
      <c r="C155" s="3"/>
      <c r="D155" s="3"/>
      <c r="E155" s="3"/>
      <c r="G155" s="22" t="s">
        <v>75</v>
      </c>
      <c r="H155" s="29"/>
      <c r="I155" s="18" t="s">
        <v>277</v>
      </c>
      <c r="J155" s="18"/>
      <c r="K155" s="3" t="s">
        <v>288</v>
      </c>
      <c r="M155" s="12"/>
      <c r="N155" s="12"/>
    </row>
    <row r="156" spans="1:14" ht="12" hidden="1" customHeight="1" x14ac:dyDescent="0.2">
      <c r="A156" s="3"/>
      <c r="B156" s="3"/>
      <c r="C156" s="3"/>
      <c r="D156" s="3"/>
      <c r="E156" s="3"/>
      <c r="G156" s="22" t="s">
        <v>75</v>
      </c>
      <c r="H156" s="29"/>
      <c r="I156" s="18" t="s">
        <v>527</v>
      </c>
      <c r="J156" s="18"/>
      <c r="K156" s="12" t="s">
        <v>278</v>
      </c>
      <c r="M156" s="12"/>
      <c r="N156" s="12"/>
    </row>
    <row r="157" spans="1:14" ht="12" hidden="1" customHeight="1" x14ac:dyDescent="0.2">
      <c r="A157" s="3"/>
      <c r="B157" s="3"/>
      <c r="C157" s="3"/>
      <c r="D157" s="3"/>
      <c r="E157" s="3"/>
      <c r="G157" s="22" t="s">
        <v>75</v>
      </c>
      <c r="H157" s="29"/>
      <c r="I157" s="18" t="s">
        <v>289</v>
      </c>
      <c r="J157" s="18"/>
      <c r="K157" s="3" t="s">
        <v>290</v>
      </c>
      <c r="M157" s="12"/>
      <c r="N157" s="12"/>
    </row>
    <row r="158" spans="1:14" ht="12" hidden="1" customHeight="1" x14ac:dyDescent="0.2">
      <c r="A158" s="3"/>
      <c r="B158" s="3"/>
      <c r="C158" s="3"/>
      <c r="D158" s="3"/>
      <c r="E158" s="3"/>
      <c r="G158" s="22"/>
      <c r="H158" s="29"/>
      <c r="I158" s="18"/>
      <c r="J158" s="18"/>
      <c r="K158" s="3"/>
      <c r="M158" s="12"/>
      <c r="N158" s="12"/>
    </row>
    <row r="159" spans="1:14" ht="12" hidden="1" customHeight="1" x14ac:dyDescent="0.2">
      <c r="A159" s="3"/>
      <c r="B159" s="3"/>
      <c r="C159" s="3"/>
      <c r="D159" s="3"/>
      <c r="E159" s="3"/>
      <c r="G159" s="18" t="s">
        <v>0</v>
      </c>
      <c r="H159" s="29"/>
      <c r="I159" s="9">
        <v>9</v>
      </c>
      <c r="J159" s="9"/>
      <c r="K159" s="17" t="s">
        <v>50</v>
      </c>
      <c r="M159" s="12"/>
      <c r="N159" s="12"/>
    </row>
    <row r="160" spans="1:14" ht="12" hidden="1" customHeight="1" x14ac:dyDescent="0.2">
      <c r="A160" s="3"/>
      <c r="B160" s="3"/>
      <c r="C160" s="3"/>
      <c r="D160" s="3"/>
      <c r="E160" s="3"/>
      <c r="G160" s="18" t="s">
        <v>75</v>
      </c>
      <c r="H160" s="29"/>
      <c r="I160" s="8" t="s">
        <v>51</v>
      </c>
      <c r="J160" s="8"/>
      <c r="K160" s="17" t="s">
        <v>553</v>
      </c>
      <c r="M160" s="12"/>
      <c r="N160" s="12"/>
    </row>
    <row r="161" spans="1:16" ht="12" hidden="1" customHeight="1" x14ac:dyDescent="0.2">
      <c r="A161" s="3"/>
      <c r="B161" s="3"/>
      <c r="C161" s="3"/>
      <c r="D161" s="3"/>
      <c r="E161" s="3"/>
      <c r="G161" s="18" t="s">
        <v>75</v>
      </c>
      <c r="H161" s="29"/>
      <c r="I161" s="22" t="s">
        <v>52</v>
      </c>
      <c r="J161" s="22"/>
      <c r="K161" s="12" t="s">
        <v>53</v>
      </c>
      <c r="M161" s="12"/>
      <c r="N161" s="12"/>
    </row>
    <row r="162" spans="1:16" ht="12" hidden="1" customHeight="1" x14ac:dyDescent="0.2">
      <c r="A162" s="3"/>
      <c r="B162" s="3"/>
      <c r="C162" s="3"/>
      <c r="D162" s="3"/>
      <c r="E162" s="3"/>
      <c r="G162" s="12"/>
      <c r="H162" s="29"/>
      <c r="I162" s="12"/>
      <c r="J162" s="12"/>
      <c r="K162" s="3"/>
    </row>
    <row r="163" spans="1:16" s="11" customFormat="1" ht="12" hidden="1" customHeight="1" x14ac:dyDescent="0.2">
      <c r="A163" s="9"/>
      <c r="B163" s="22" t="s">
        <v>251</v>
      </c>
      <c r="C163" s="7" t="s">
        <v>600</v>
      </c>
      <c r="D163" s="7"/>
      <c r="E163" s="12"/>
      <c r="F163" s="7"/>
      <c r="G163" s="22" t="s">
        <v>0</v>
      </c>
      <c r="H163" s="29"/>
      <c r="I163" s="9">
        <v>3</v>
      </c>
      <c r="J163" s="9"/>
      <c r="K163" s="17" t="s">
        <v>595</v>
      </c>
      <c r="M163" s="9"/>
      <c r="N163" s="9"/>
      <c r="O163" s="9"/>
      <c r="P163" s="9"/>
    </row>
    <row r="164" spans="1:16" ht="12" hidden="1" customHeight="1" x14ac:dyDescent="0.2">
      <c r="A164" s="3"/>
      <c r="B164" s="18"/>
      <c r="E164" s="3"/>
      <c r="G164" s="22"/>
      <c r="H164" s="29"/>
      <c r="I164" s="9"/>
      <c r="J164" s="9"/>
      <c r="K164" s="20"/>
    </row>
    <row r="165" spans="1:16" ht="12" hidden="1" customHeight="1" x14ac:dyDescent="0.2">
      <c r="A165" s="3"/>
      <c r="B165" s="18"/>
      <c r="C165" s="18" t="s">
        <v>252</v>
      </c>
      <c r="D165" s="3" t="s">
        <v>253</v>
      </c>
      <c r="E165" s="3"/>
      <c r="G165" s="22"/>
      <c r="H165" s="29"/>
      <c r="I165" s="9"/>
      <c r="J165" s="9"/>
      <c r="K165" s="20"/>
    </row>
    <row r="166" spans="1:16" ht="12" hidden="1" customHeight="1" x14ac:dyDescent="0.2">
      <c r="A166" s="3"/>
      <c r="B166" s="3"/>
      <c r="E166" s="3"/>
      <c r="G166" s="22" t="s">
        <v>252</v>
      </c>
      <c r="H166" s="29"/>
      <c r="I166" s="8" t="s">
        <v>254</v>
      </c>
      <c r="J166" s="8"/>
      <c r="K166" s="20" t="s">
        <v>554</v>
      </c>
    </row>
    <row r="167" spans="1:16" ht="12" hidden="1" customHeight="1" x14ac:dyDescent="0.2">
      <c r="A167" s="3"/>
      <c r="B167" s="3"/>
      <c r="C167" s="3"/>
      <c r="D167" s="3"/>
      <c r="E167" s="3"/>
      <c r="G167" s="22" t="s">
        <v>252</v>
      </c>
      <c r="H167" s="29"/>
      <c r="I167" s="18" t="s">
        <v>255</v>
      </c>
      <c r="J167" s="18"/>
      <c r="K167" s="3" t="s">
        <v>256</v>
      </c>
    </row>
    <row r="168" spans="1:16" ht="12" hidden="1" customHeight="1" x14ac:dyDescent="0.2">
      <c r="A168" s="3"/>
      <c r="B168" s="3"/>
      <c r="C168" s="3"/>
      <c r="D168" s="3"/>
      <c r="E168" s="3"/>
      <c r="G168" s="22" t="s">
        <v>252</v>
      </c>
      <c r="H168" s="29"/>
      <c r="I168" s="18" t="s">
        <v>257</v>
      </c>
      <c r="J168" s="18"/>
      <c r="K168" s="3" t="s">
        <v>258</v>
      </c>
    </row>
    <row r="169" spans="1:16" ht="12" hidden="1" customHeight="1" x14ac:dyDescent="0.2">
      <c r="A169" s="3"/>
      <c r="B169" s="3"/>
      <c r="C169" s="3"/>
      <c r="D169" s="3"/>
      <c r="E169" s="3"/>
      <c r="G169" s="22" t="s">
        <v>252</v>
      </c>
      <c r="H169" s="29"/>
      <c r="I169" s="13" t="s">
        <v>259</v>
      </c>
      <c r="J169" s="13"/>
      <c r="K169" s="20" t="s">
        <v>555</v>
      </c>
    </row>
    <row r="170" spans="1:16" ht="12" hidden="1" customHeight="1" x14ac:dyDescent="0.2">
      <c r="A170" s="3"/>
      <c r="B170" s="3"/>
      <c r="C170" s="3"/>
      <c r="D170" s="3"/>
      <c r="E170" s="3"/>
      <c r="G170" s="22" t="s">
        <v>252</v>
      </c>
      <c r="H170" s="29"/>
      <c r="I170" s="18" t="s">
        <v>260</v>
      </c>
      <c r="J170" s="18"/>
      <c r="K170" s="12" t="s">
        <v>261</v>
      </c>
    </row>
    <row r="171" spans="1:16" ht="12" hidden="1" customHeight="1" x14ac:dyDescent="0.2">
      <c r="A171" s="3"/>
      <c r="B171" s="3"/>
      <c r="C171" s="3"/>
      <c r="D171" s="3"/>
      <c r="E171" s="3"/>
      <c r="G171" s="22" t="s">
        <v>252</v>
      </c>
      <c r="H171" s="29"/>
      <c r="I171" s="18" t="s">
        <v>262</v>
      </c>
      <c r="J171" s="18"/>
      <c r="K171" s="12" t="s">
        <v>263</v>
      </c>
    </row>
    <row r="172" spans="1:16" ht="12" hidden="1" customHeight="1" x14ac:dyDescent="0.2">
      <c r="A172" s="3"/>
      <c r="B172" s="3"/>
      <c r="C172" s="3"/>
      <c r="D172" s="3"/>
      <c r="E172" s="3"/>
      <c r="G172" s="22" t="s">
        <v>252</v>
      </c>
      <c r="H172" s="29"/>
      <c r="I172" s="18" t="s">
        <v>264</v>
      </c>
      <c r="J172" s="18"/>
      <c r="K172" s="12" t="s">
        <v>596</v>
      </c>
    </row>
    <row r="173" spans="1:16" ht="12" hidden="1" customHeight="1" x14ac:dyDescent="0.2">
      <c r="A173" s="3"/>
      <c r="B173" s="3"/>
      <c r="C173" s="3"/>
      <c r="D173" s="3"/>
      <c r="E173" s="3"/>
      <c r="G173" s="22" t="s">
        <v>252</v>
      </c>
      <c r="H173" s="29"/>
      <c r="I173" s="18" t="s">
        <v>265</v>
      </c>
      <c r="J173" s="18"/>
      <c r="K173" s="12" t="s">
        <v>266</v>
      </c>
    </row>
    <row r="174" spans="1:16" ht="12" hidden="1" customHeight="1" x14ac:dyDescent="0.2">
      <c r="A174" s="3"/>
      <c r="B174" s="3"/>
      <c r="C174" s="3"/>
      <c r="D174" s="3"/>
      <c r="E174" s="3"/>
      <c r="G174" s="22" t="s">
        <v>252</v>
      </c>
      <c r="H174" s="29"/>
      <c r="I174" s="18" t="s">
        <v>267</v>
      </c>
      <c r="J174" s="18"/>
      <c r="K174" s="12" t="s">
        <v>268</v>
      </c>
    </row>
    <row r="175" spans="1:16" ht="12" hidden="1" customHeight="1" x14ac:dyDescent="0.2">
      <c r="A175" s="3"/>
      <c r="B175" s="3"/>
      <c r="C175" s="3"/>
      <c r="D175" s="3"/>
      <c r="E175" s="3"/>
      <c r="G175" s="22" t="s">
        <v>252</v>
      </c>
      <c r="H175" s="29"/>
      <c r="I175" s="18" t="s">
        <v>269</v>
      </c>
      <c r="J175" s="18"/>
      <c r="K175" s="12" t="s">
        <v>593</v>
      </c>
    </row>
    <row r="176" spans="1:16" ht="12" hidden="1" customHeight="1" x14ac:dyDescent="0.2">
      <c r="A176" s="3"/>
      <c r="B176" s="3"/>
      <c r="C176" s="3"/>
      <c r="D176" s="3"/>
      <c r="E176" s="3"/>
      <c r="G176" s="22" t="s">
        <v>252</v>
      </c>
      <c r="H176" s="29"/>
      <c r="I176" s="18" t="s">
        <v>270</v>
      </c>
      <c r="J176" s="18"/>
      <c r="K176" s="12" t="s">
        <v>580</v>
      </c>
    </row>
    <row r="177" spans="1:14" ht="12" hidden="1" customHeight="1" x14ac:dyDescent="0.2">
      <c r="A177" s="3"/>
      <c r="B177" s="3"/>
      <c r="C177" s="3"/>
      <c r="D177" s="3"/>
      <c r="E177" s="3"/>
      <c r="G177" s="22" t="s">
        <v>252</v>
      </c>
      <c r="H177" s="29"/>
      <c r="I177" s="13" t="s">
        <v>271</v>
      </c>
      <c r="J177" s="13"/>
      <c r="K177" s="17" t="s">
        <v>556</v>
      </c>
    </row>
    <row r="178" spans="1:14" ht="12" hidden="1" customHeight="1" x14ac:dyDescent="0.2">
      <c r="A178" s="3"/>
      <c r="B178" s="3"/>
      <c r="C178" s="3"/>
      <c r="D178" s="3"/>
      <c r="E178" s="3"/>
      <c r="G178" s="22" t="s">
        <v>252</v>
      </c>
      <c r="H178" s="29"/>
      <c r="I178" s="18" t="s">
        <v>272</v>
      </c>
      <c r="J178" s="18"/>
      <c r="K178" s="12" t="s">
        <v>273</v>
      </c>
    </row>
    <row r="179" spans="1:14" ht="12.75" hidden="1" x14ac:dyDescent="0.2">
      <c r="A179" s="3"/>
      <c r="B179" s="3"/>
      <c r="C179" s="3"/>
      <c r="D179" s="3"/>
      <c r="E179" s="3"/>
      <c r="G179" s="22" t="s">
        <v>252</v>
      </c>
      <c r="H179" s="29"/>
      <c r="I179" s="18" t="s">
        <v>578</v>
      </c>
      <c r="J179" s="18"/>
      <c r="K179" s="12" t="s">
        <v>579</v>
      </c>
    </row>
    <row r="180" spans="1:14" ht="12.75" hidden="1" x14ac:dyDescent="0.2">
      <c r="A180" s="3"/>
      <c r="B180" s="3"/>
      <c r="C180" s="3"/>
      <c r="D180" s="3"/>
      <c r="E180" s="3"/>
      <c r="G180" s="22" t="s">
        <v>252</v>
      </c>
      <c r="H180" s="29"/>
      <c r="I180" s="13" t="s">
        <v>274</v>
      </c>
      <c r="J180" s="13"/>
      <c r="K180" s="17" t="s">
        <v>552</v>
      </c>
    </row>
    <row r="181" spans="1:14" ht="12.75" hidden="1" x14ac:dyDescent="0.2">
      <c r="A181" s="3"/>
      <c r="B181" s="3"/>
      <c r="C181" s="3"/>
      <c r="D181" s="3"/>
      <c r="E181" s="3"/>
      <c r="G181" s="22" t="s">
        <v>252</v>
      </c>
      <c r="H181" s="29"/>
      <c r="I181" s="18" t="s">
        <v>279</v>
      </c>
      <c r="J181" s="18"/>
      <c r="K181" s="12" t="s">
        <v>280</v>
      </c>
    </row>
    <row r="182" spans="1:14" ht="14.25" hidden="1" customHeight="1" x14ac:dyDescent="0.2">
      <c r="A182" s="3"/>
      <c r="B182" s="3"/>
      <c r="C182" s="3"/>
      <c r="D182" s="3"/>
      <c r="E182" s="3"/>
      <c r="G182" s="22"/>
      <c r="H182" s="29"/>
      <c r="I182" s="18"/>
      <c r="J182" s="18"/>
      <c r="K182" s="12"/>
    </row>
    <row r="183" spans="1:14" ht="12" hidden="1" customHeight="1" x14ac:dyDescent="0.2">
      <c r="A183" s="3"/>
      <c r="B183" s="3"/>
      <c r="C183" s="18" t="s">
        <v>281</v>
      </c>
      <c r="D183" s="3" t="s">
        <v>282</v>
      </c>
      <c r="E183" s="3"/>
      <c r="G183" s="22" t="s">
        <v>0</v>
      </c>
      <c r="H183" s="29">
        <f>SUM(H184:H191)</f>
        <v>0</v>
      </c>
      <c r="I183" s="18"/>
      <c r="J183" s="18"/>
      <c r="K183" s="3"/>
    </row>
    <row r="184" spans="1:14" ht="12" hidden="1" customHeight="1" x14ac:dyDescent="0.2">
      <c r="A184" s="3"/>
      <c r="B184" s="3"/>
      <c r="C184" s="3"/>
      <c r="D184" s="3"/>
      <c r="E184" s="3"/>
      <c r="G184" s="22" t="s">
        <v>283</v>
      </c>
      <c r="H184" s="29"/>
      <c r="I184" s="8" t="s">
        <v>254</v>
      </c>
      <c r="J184" s="8"/>
      <c r="K184" s="20" t="s">
        <v>554</v>
      </c>
    </row>
    <row r="185" spans="1:14" ht="12" hidden="1" customHeight="1" x14ac:dyDescent="0.2">
      <c r="A185" s="3"/>
      <c r="B185" s="3"/>
      <c r="C185" s="3"/>
      <c r="D185" s="3"/>
      <c r="E185" s="3"/>
      <c r="G185" s="22" t="s">
        <v>283</v>
      </c>
      <c r="H185" s="29"/>
      <c r="I185" s="18" t="s">
        <v>284</v>
      </c>
      <c r="J185" s="18"/>
      <c r="K185" s="3" t="s">
        <v>285</v>
      </c>
    </row>
    <row r="186" spans="1:14" ht="12" hidden="1" customHeight="1" x14ac:dyDescent="0.2">
      <c r="A186" s="3"/>
      <c r="B186" s="3"/>
      <c r="C186" s="3"/>
      <c r="D186" s="3" t="s">
        <v>0</v>
      </c>
      <c r="E186" s="3"/>
      <c r="G186" s="22" t="s">
        <v>283</v>
      </c>
      <c r="H186" s="29"/>
      <c r="I186" s="18" t="s">
        <v>286</v>
      </c>
      <c r="J186" s="18"/>
      <c r="K186" s="3" t="s">
        <v>287</v>
      </c>
      <c r="M186" s="12"/>
      <c r="N186" s="12"/>
    </row>
    <row r="187" spans="1:14" ht="12" hidden="1" customHeight="1" x14ac:dyDescent="0.2">
      <c r="A187" s="3"/>
      <c r="B187" s="3"/>
      <c r="C187" s="3"/>
      <c r="D187" s="3"/>
      <c r="E187" s="3"/>
      <c r="G187" s="22" t="s">
        <v>283</v>
      </c>
      <c r="H187" s="29"/>
      <c r="I187" s="13" t="s">
        <v>259</v>
      </c>
      <c r="J187" s="13"/>
      <c r="K187" s="20" t="s">
        <v>555</v>
      </c>
    </row>
    <row r="188" spans="1:14" ht="12" hidden="1" customHeight="1" x14ac:dyDescent="0.2">
      <c r="A188" s="3"/>
      <c r="B188" s="3"/>
      <c r="C188" s="3"/>
      <c r="D188" s="3"/>
      <c r="E188" s="3"/>
      <c r="G188" s="22" t="s">
        <v>283</v>
      </c>
      <c r="H188" s="29"/>
      <c r="I188" s="18" t="s">
        <v>523</v>
      </c>
      <c r="J188" s="18"/>
      <c r="K188" s="12" t="s">
        <v>581</v>
      </c>
    </row>
    <row r="189" spans="1:14" ht="12" hidden="1" customHeight="1" x14ac:dyDescent="0.2">
      <c r="A189" s="3"/>
      <c r="B189" s="3"/>
      <c r="C189" s="3"/>
      <c r="D189" s="3"/>
      <c r="E189" s="3" t="s">
        <v>0</v>
      </c>
      <c r="G189" s="22" t="s">
        <v>283</v>
      </c>
      <c r="H189" s="29"/>
      <c r="I189" s="13" t="s">
        <v>271</v>
      </c>
      <c r="J189" s="13"/>
      <c r="K189" s="17" t="s">
        <v>556</v>
      </c>
    </row>
    <row r="190" spans="1:14" ht="12" hidden="1" customHeight="1" x14ac:dyDescent="0.2">
      <c r="A190" s="3"/>
      <c r="B190" s="3"/>
      <c r="C190" s="3"/>
      <c r="D190" s="3"/>
      <c r="E190" s="3"/>
      <c r="G190" s="22" t="s">
        <v>283</v>
      </c>
      <c r="H190" s="29"/>
      <c r="I190" s="18" t="s">
        <v>272</v>
      </c>
      <c r="J190" s="18"/>
      <c r="K190" s="12" t="s">
        <v>273</v>
      </c>
    </row>
    <row r="191" spans="1:14" ht="12" hidden="1" customHeight="1" x14ac:dyDescent="0.2">
      <c r="A191" s="3"/>
      <c r="B191" s="3"/>
      <c r="C191" s="3"/>
      <c r="D191" s="3"/>
      <c r="E191" s="3"/>
      <c r="G191" s="22" t="s">
        <v>283</v>
      </c>
      <c r="H191" s="29"/>
      <c r="I191" s="18" t="s">
        <v>578</v>
      </c>
      <c r="J191" s="18"/>
      <c r="K191" s="12" t="s">
        <v>579</v>
      </c>
    </row>
    <row r="192" spans="1:14" ht="12" customHeight="1" x14ac:dyDescent="0.2">
      <c r="H192" s="29"/>
    </row>
    <row r="193" spans="1:17" s="7" customFormat="1" ht="12" customHeight="1" x14ac:dyDescent="0.2">
      <c r="A193" s="12"/>
      <c r="B193" s="22" t="s">
        <v>291</v>
      </c>
      <c r="C193" s="12" t="s">
        <v>292</v>
      </c>
      <c r="D193" s="12"/>
      <c r="E193" s="12"/>
      <c r="G193" s="22" t="s">
        <v>291</v>
      </c>
      <c r="H193" s="29">
        <f>+H195+H211</f>
        <v>7700000</v>
      </c>
      <c r="I193" s="8">
        <v>6</v>
      </c>
      <c r="J193" s="8"/>
      <c r="K193" s="17" t="s">
        <v>292</v>
      </c>
      <c r="M193" s="12"/>
      <c r="N193" s="12"/>
      <c r="O193" s="12"/>
      <c r="P193" s="12"/>
    </row>
    <row r="194" spans="1:17" ht="12" hidden="1" customHeight="1" x14ac:dyDescent="0.2">
      <c r="A194" s="3"/>
      <c r="B194" s="3"/>
      <c r="C194" s="3"/>
      <c r="D194" s="3"/>
      <c r="E194" s="3"/>
      <c r="G194" s="12"/>
      <c r="H194" s="29"/>
      <c r="I194" s="22"/>
      <c r="J194" s="22"/>
      <c r="K194" s="3"/>
    </row>
    <row r="195" spans="1:17" ht="12" hidden="1" customHeight="1" x14ac:dyDescent="0.2">
      <c r="A195" s="3"/>
      <c r="B195" s="3"/>
      <c r="C195" s="18" t="s">
        <v>293</v>
      </c>
      <c r="D195" s="3" t="s">
        <v>608</v>
      </c>
      <c r="E195" s="3"/>
      <c r="G195" s="13" t="s">
        <v>293</v>
      </c>
      <c r="H195" s="29">
        <f>SUM(H196:H209)</f>
        <v>0</v>
      </c>
      <c r="I195" s="13" t="s">
        <v>294</v>
      </c>
      <c r="J195" s="13"/>
      <c r="K195" s="20" t="s">
        <v>557</v>
      </c>
      <c r="M195" s="12"/>
      <c r="N195" s="12"/>
    </row>
    <row r="196" spans="1:17" ht="12" hidden="1" customHeight="1" x14ac:dyDescent="0.2">
      <c r="A196" s="3"/>
      <c r="B196" s="3"/>
      <c r="C196" s="18"/>
      <c r="D196" s="3"/>
      <c r="E196" s="3"/>
      <c r="G196" s="18" t="s">
        <v>293</v>
      </c>
      <c r="H196" s="29"/>
      <c r="I196" s="18" t="s">
        <v>295</v>
      </c>
      <c r="J196" s="18"/>
      <c r="K196" s="12" t="s">
        <v>296</v>
      </c>
      <c r="M196" s="12"/>
      <c r="N196" s="12"/>
    </row>
    <row r="197" spans="1:17" ht="12" hidden="1" customHeight="1" x14ac:dyDescent="0.2">
      <c r="A197" s="3"/>
      <c r="B197" s="3"/>
      <c r="C197" s="18"/>
      <c r="D197" s="3"/>
      <c r="E197" s="3"/>
      <c r="G197" s="18" t="s">
        <v>293</v>
      </c>
      <c r="H197" s="29"/>
      <c r="I197" s="18" t="s">
        <v>297</v>
      </c>
      <c r="J197" s="18"/>
      <c r="K197" s="12" t="s">
        <v>298</v>
      </c>
      <c r="M197" s="12"/>
      <c r="N197" s="12"/>
    </row>
    <row r="198" spans="1:17" ht="12" hidden="1" customHeight="1" x14ac:dyDescent="0.2">
      <c r="A198" s="3"/>
      <c r="B198" s="3"/>
      <c r="C198" s="18"/>
      <c r="D198" s="3"/>
      <c r="E198" s="3"/>
      <c r="G198" s="18" t="s">
        <v>293</v>
      </c>
      <c r="H198" s="29"/>
      <c r="I198" s="18" t="s">
        <v>299</v>
      </c>
      <c r="J198" s="18"/>
      <c r="K198" s="12" t="s">
        <v>300</v>
      </c>
      <c r="M198" s="12"/>
      <c r="N198" s="12"/>
    </row>
    <row r="199" spans="1:17" ht="12" hidden="1" customHeight="1" x14ac:dyDescent="0.2">
      <c r="A199" s="3"/>
      <c r="B199" s="3"/>
      <c r="C199" s="18"/>
      <c r="D199" s="3"/>
      <c r="E199" s="3"/>
      <c r="G199" s="18" t="s">
        <v>293</v>
      </c>
      <c r="H199" s="29"/>
      <c r="I199" s="18" t="s">
        <v>301</v>
      </c>
      <c r="J199" s="18"/>
      <c r="K199" s="12" t="s">
        <v>302</v>
      </c>
      <c r="M199" s="12"/>
      <c r="N199" s="12"/>
    </row>
    <row r="200" spans="1:17" ht="12" hidden="1" customHeight="1" x14ac:dyDescent="0.2">
      <c r="A200" s="3"/>
      <c r="B200" s="3"/>
      <c r="C200" s="18"/>
      <c r="D200" s="3"/>
      <c r="E200" s="3"/>
      <c r="G200" s="18" t="s">
        <v>293</v>
      </c>
      <c r="H200" s="29"/>
      <c r="I200" s="18" t="s">
        <v>303</v>
      </c>
      <c r="J200" s="18"/>
      <c r="K200" s="12" t="s">
        <v>304</v>
      </c>
      <c r="M200" s="12"/>
      <c r="N200" s="12"/>
    </row>
    <row r="201" spans="1:17" ht="12" hidden="1" customHeight="1" x14ac:dyDescent="0.2">
      <c r="A201" s="3"/>
      <c r="B201" s="3"/>
      <c r="C201" s="18"/>
      <c r="D201" s="3"/>
      <c r="E201" s="3"/>
      <c r="G201" s="18" t="s">
        <v>293</v>
      </c>
      <c r="H201" s="29"/>
      <c r="I201" s="18" t="s">
        <v>305</v>
      </c>
      <c r="J201" s="18"/>
      <c r="K201" s="12" t="s">
        <v>592</v>
      </c>
      <c r="M201" s="12"/>
      <c r="N201" s="12"/>
    </row>
    <row r="202" spans="1:17" ht="12" hidden="1" customHeight="1" x14ac:dyDescent="0.2">
      <c r="A202" s="3"/>
      <c r="B202" s="3"/>
      <c r="C202" s="18"/>
      <c r="D202" s="3"/>
      <c r="E202" s="3"/>
      <c r="G202" s="18" t="s">
        <v>293</v>
      </c>
      <c r="H202" s="29"/>
      <c r="I202" s="18" t="s">
        <v>306</v>
      </c>
      <c r="J202" s="18"/>
      <c r="K202" s="12" t="s">
        <v>307</v>
      </c>
      <c r="M202" s="12"/>
      <c r="N202" s="12"/>
    </row>
    <row r="203" spans="1:17" ht="12" hidden="1" customHeight="1" x14ac:dyDescent="0.2">
      <c r="A203" s="3"/>
      <c r="B203" s="3"/>
      <c r="C203" s="18"/>
      <c r="D203" s="3"/>
      <c r="E203" s="3"/>
      <c r="G203" s="18" t="s">
        <v>293</v>
      </c>
      <c r="H203" s="29"/>
      <c r="I203" s="18" t="s">
        <v>308</v>
      </c>
      <c r="J203" s="18"/>
      <c r="K203" s="12" t="s">
        <v>309</v>
      </c>
      <c r="M203" s="12"/>
      <c r="N203" s="12"/>
    </row>
    <row r="204" spans="1:17" ht="12" hidden="1" customHeight="1" x14ac:dyDescent="0.2">
      <c r="A204" s="3"/>
      <c r="B204" s="3"/>
      <c r="C204" s="18"/>
      <c r="D204" s="3"/>
      <c r="E204" s="3"/>
      <c r="G204" s="18" t="s">
        <v>293</v>
      </c>
      <c r="H204" s="29"/>
      <c r="I204" s="18" t="s">
        <v>310</v>
      </c>
      <c r="J204" s="18"/>
      <c r="K204" s="12" t="s">
        <v>619</v>
      </c>
      <c r="M204" s="12"/>
      <c r="N204" s="12"/>
    </row>
    <row r="205" spans="1:17" ht="12" hidden="1" customHeight="1" x14ac:dyDescent="0.2">
      <c r="A205" s="3"/>
      <c r="B205" s="3"/>
      <c r="C205" s="18"/>
      <c r="D205" s="3"/>
      <c r="E205" s="3"/>
      <c r="G205" s="13" t="s">
        <v>293</v>
      </c>
      <c r="H205" s="29"/>
      <c r="I205" s="13" t="s">
        <v>166</v>
      </c>
      <c r="J205" s="13"/>
      <c r="K205" s="20" t="s">
        <v>544</v>
      </c>
      <c r="L205" s="197" t="s">
        <v>633</v>
      </c>
      <c r="M205" s="22" t="s">
        <v>293</v>
      </c>
      <c r="N205" s="22"/>
      <c r="O205" s="8" t="s">
        <v>321</v>
      </c>
      <c r="P205" s="22"/>
      <c r="Q205" s="20" t="s">
        <v>622</v>
      </c>
    </row>
    <row r="206" spans="1:17" ht="12" hidden="1" customHeight="1" x14ac:dyDescent="0.2">
      <c r="A206" s="3"/>
      <c r="B206" s="3"/>
      <c r="C206" s="18"/>
      <c r="D206" s="3"/>
      <c r="E206" s="3"/>
      <c r="G206" s="18" t="s">
        <v>293</v>
      </c>
      <c r="H206" s="29"/>
      <c r="I206" s="18" t="s">
        <v>167</v>
      </c>
      <c r="J206" s="18"/>
      <c r="K206" s="3" t="s">
        <v>168</v>
      </c>
      <c r="L206" s="197"/>
      <c r="M206" s="22" t="s">
        <v>293</v>
      </c>
      <c r="N206" s="22"/>
      <c r="O206" s="22" t="s">
        <v>329</v>
      </c>
      <c r="P206" s="22"/>
      <c r="Q206" s="12" t="s">
        <v>330</v>
      </c>
    </row>
    <row r="207" spans="1:17" ht="12" hidden="1" customHeight="1" x14ac:dyDescent="0.2">
      <c r="A207" s="3"/>
      <c r="B207" s="3"/>
      <c r="C207" s="18"/>
      <c r="D207" s="3"/>
      <c r="E207" s="3"/>
      <c r="G207" s="18" t="s">
        <v>293</v>
      </c>
      <c r="H207" s="29"/>
      <c r="I207" s="18" t="s">
        <v>169</v>
      </c>
      <c r="J207" s="18"/>
      <c r="K207" s="3" t="s">
        <v>934</v>
      </c>
    </row>
    <row r="208" spans="1:17" ht="12" hidden="1" customHeight="1" x14ac:dyDescent="0.2">
      <c r="A208" s="3"/>
      <c r="B208" s="3"/>
      <c r="C208" s="3"/>
      <c r="D208" s="3"/>
      <c r="E208" s="3"/>
      <c r="G208" s="18" t="s">
        <v>293</v>
      </c>
      <c r="H208" s="29"/>
      <c r="I208" s="18" t="s">
        <v>170</v>
      </c>
      <c r="J208" s="18"/>
      <c r="K208" s="3" t="s">
        <v>171</v>
      </c>
    </row>
    <row r="209" spans="1:13" ht="12" hidden="1" customHeight="1" x14ac:dyDescent="0.2">
      <c r="A209" s="3"/>
      <c r="B209" s="3"/>
      <c r="C209" s="3"/>
      <c r="D209" s="3"/>
      <c r="E209" s="3"/>
      <c r="G209" s="18" t="s">
        <v>293</v>
      </c>
      <c r="H209" s="29">
        <f>'Total Egresos'!D93</f>
        <v>0</v>
      </c>
      <c r="I209" s="22" t="s">
        <v>172</v>
      </c>
      <c r="J209" s="22"/>
      <c r="K209" s="12" t="s">
        <v>173</v>
      </c>
    </row>
    <row r="210" spans="1:13" ht="12" hidden="1" customHeight="1" x14ac:dyDescent="0.2">
      <c r="A210" s="3"/>
      <c r="B210" s="3"/>
      <c r="C210" s="18"/>
      <c r="D210" s="3"/>
      <c r="E210" s="3"/>
      <c r="G210" s="18"/>
      <c r="H210" s="29"/>
      <c r="I210" s="18"/>
      <c r="J210" s="18"/>
      <c r="K210" s="3"/>
    </row>
    <row r="211" spans="1:13" ht="12" hidden="1" customHeight="1" x14ac:dyDescent="0.2">
      <c r="A211" s="3"/>
      <c r="B211" s="3"/>
      <c r="C211" s="18" t="s">
        <v>311</v>
      </c>
      <c r="D211" s="3" t="s">
        <v>607</v>
      </c>
      <c r="E211" s="3"/>
      <c r="G211" s="8" t="s">
        <v>311</v>
      </c>
      <c r="H211" s="29">
        <f>SUM(H212:H232)</f>
        <v>7700000</v>
      </c>
      <c r="I211" s="8" t="s">
        <v>312</v>
      </c>
      <c r="J211" s="8"/>
      <c r="K211" s="20" t="s">
        <v>558</v>
      </c>
    </row>
    <row r="212" spans="1:13" ht="12" hidden="1" customHeight="1" x14ac:dyDescent="0.2">
      <c r="A212" s="3"/>
      <c r="B212" s="3"/>
      <c r="C212" s="18"/>
      <c r="D212" s="3" t="s">
        <v>0</v>
      </c>
      <c r="E212" s="3"/>
      <c r="G212" s="22" t="s">
        <v>311</v>
      </c>
      <c r="H212" s="29"/>
      <c r="I212" s="22" t="s">
        <v>313</v>
      </c>
      <c r="J212" s="22"/>
      <c r="K212" s="3" t="s">
        <v>314</v>
      </c>
    </row>
    <row r="213" spans="1:13" ht="12" hidden="1" customHeight="1" x14ac:dyDescent="0.2">
      <c r="A213" s="3"/>
      <c r="B213" s="3"/>
      <c r="C213" s="18"/>
      <c r="D213" s="3"/>
      <c r="E213" s="3"/>
      <c r="G213" s="22" t="s">
        <v>311</v>
      </c>
      <c r="H213" s="29"/>
      <c r="I213" s="22" t="s">
        <v>315</v>
      </c>
      <c r="J213" s="22"/>
      <c r="K213" s="3" t="s">
        <v>316</v>
      </c>
    </row>
    <row r="214" spans="1:13" ht="12" hidden="1" customHeight="1" x14ac:dyDescent="0.2">
      <c r="A214" s="3"/>
      <c r="B214" s="3"/>
      <c r="C214" s="18"/>
      <c r="D214" s="3"/>
      <c r="E214" s="3"/>
      <c r="G214" s="22" t="s">
        <v>311</v>
      </c>
      <c r="H214" s="29"/>
      <c r="I214" s="22" t="s">
        <v>317</v>
      </c>
      <c r="J214" s="22"/>
      <c r="K214" s="3" t="s">
        <v>318</v>
      </c>
    </row>
    <row r="215" spans="1:13" ht="12" hidden="1" customHeight="1" x14ac:dyDescent="0.2">
      <c r="A215" s="3"/>
      <c r="B215" s="3"/>
      <c r="C215" s="18"/>
      <c r="D215" s="3"/>
      <c r="E215" s="3"/>
      <c r="G215" s="22" t="s">
        <v>311</v>
      </c>
      <c r="H215" s="29"/>
      <c r="I215" s="22" t="s">
        <v>319</v>
      </c>
      <c r="J215" s="22"/>
      <c r="K215" s="3" t="s">
        <v>320</v>
      </c>
      <c r="M215" s="12"/>
    </row>
    <row r="216" spans="1:13" ht="12" hidden="1" customHeight="1" x14ac:dyDescent="0.2">
      <c r="A216" s="3"/>
      <c r="B216" s="3"/>
      <c r="C216" s="18"/>
      <c r="D216" s="3"/>
      <c r="E216" s="3"/>
      <c r="G216" s="22" t="s">
        <v>311</v>
      </c>
      <c r="H216" s="29"/>
      <c r="I216" s="8" t="s">
        <v>321</v>
      </c>
      <c r="J216" s="8"/>
      <c r="K216" s="20" t="s">
        <v>559</v>
      </c>
    </row>
    <row r="217" spans="1:13" ht="12" hidden="1" customHeight="1" x14ac:dyDescent="0.2">
      <c r="A217" s="3"/>
      <c r="B217" s="3"/>
      <c r="C217" s="18"/>
      <c r="D217" s="3"/>
      <c r="E217" s="3"/>
      <c r="G217" s="22" t="s">
        <v>311</v>
      </c>
      <c r="H217" s="29">
        <f>'Total Egresos'!D173</f>
        <v>0</v>
      </c>
      <c r="I217" s="22" t="s">
        <v>322</v>
      </c>
      <c r="J217" s="22"/>
      <c r="K217" s="3" t="s">
        <v>323</v>
      </c>
    </row>
    <row r="218" spans="1:13" ht="12" hidden="1" customHeight="1" x14ac:dyDescent="0.2">
      <c r="A218" s="3"/>
      <c r="B218" s="3"/>
      <c r="C218" s="18"/>
      <c r="D218" s="3"/>
      <c r="E218" s="3"/>
      <c r="G218" s="22" t="s">
        <v>311</v>
      </c>
      <c r="H218" s="29"/>
      <c r="I218" s="22" t="s">
        <v>324</v>
      </c>
      <c r="J218" s="22"/>
      <c r="K218" s="3" t="s">
        <v>325</v>
      </c>
    </row>
    <row r="219" spans="1:13" ht="12" hidden="1" customHeight="1" x14ac:dyDescent="0.2">
      <c r="A219" s="3"/>
      <c r="B219" s="3"/>
      <c r="C219" s="18"/>
      <c r="D219" s="3"/>
      <c r="E219" s="3"/>
      <c r="G219" s="22" t="s">
        <v>311</v>
      </c>
      <c r="H219" s="29"/>
      <c r="I219" s="22" t="s">
        <v>326</v>
      </c>
      <c r="J219" s="22"/>
      <c r="K219" s="3" t="s">
        <v>627</v>
      </c>
    </row>
    <row r="220" spans="1:13" ht="12" hidden="1" customHeight="1" x14ac:dyDescent="0.2">
      <c r="A220" s="3"/>
      <c r="B220" s="3"/>
      <c r="C220" s="18"/>
      <c r="D220" s="3"/>
      <c r="E220" s="3"/>
      <c r="G220" s="22" t="s">
        <v>311</v>
      </c>
      <c r="H220" s="29"/>
      <c r="I220" s="22" t="s">
        <v>327</v>
      </c>
      <c r="J220" s="22"/>
      <c r="K220" s="3" t="s">
        <v>328</v>
      </c>
    </row>
    <row r="221" spans="1:13" ht="12" hidden="1" customHeight="1" x14ac:dyDescent="0.2">
      <c r="A221" s="3"/>
      <c r="B221" s="3"/>
      <c r="C221" s="18"/>
      <c r="D221" s="3"/>
      <c r="E221" s="3"/>
      <c r="G221" s="22" t="s">
        <v>311</v>
      </c>
      <c r="H221" s="29">
        <f>'Total Egresos'!D174</f>
        <v>7700000</v>
      </c>
      <c r="I221" s="22" t="s">
        <v>331</v>
      </c>
      <c r="J221" s="22"/>
      <c r="K221" s="3" t="s">
        <v>626</v>
      </c>
    </row>
    <row r="222" spans="1:13" ht="12" hidden="1" customHeight="1" x14ac:dyDescent="0.2">
      <c r="A222" s="3"/>
      <c r="B222" s="3"/>
      <c r="C222" s="18"/>
      <c r="D222" s="3"/>
      <c r="E222" s="3"/>
      <c r="G222" s="22" t="s">
        <v>311</v>
      </c>
      <c r="H222" s="29"/>
      <c r="I222" s="8" t="s">
        <v>332</v>
      </c>
      <c r="J222" s="8"/>
      <c r="K222" s="20" t="s">
        <v>560</v>
      </c>
    </row>
    <row r="223" spans="1:13" ht="12" hidden="1" customHeight="1" x14ac:dyDescent="0.2">
      <c r="A223" s="3"/>
      <c r="B223" s="3"/>
      <c r="C223" s="18"/>
      <c r="D223" s="3" t="s">
        <v>0</v>
      </c>
      <c r="E223" s="3"/>
      <c r="G223" s="22" t="s">
        <v>311</v>
      </c>
      <c r="H223" s="29"/>
      <c r="I223" s="22" t="s">
        <v>333</v>
      </c>
      <c r="J223" s="22"/>
      <c r="K223" s="3" t="s">
        <v>334</v>
      </c>
    </row>
    <row r="224" spans="1:13" ht="12" hidden="1" customHeight="1" x14ac:dyDescent="0.2">
      <c r="A224" s="3"/>
      <c r="B224" s="3"/>
      <c r="C224" s="18"/>
      <c r="D224" s="3"/>
      <c r="E224" s="3"/>
      <c r="G224" s="22" t="s">
        <v>311</v>
      </c>
      <c r="H224" s="29"/>
      <c r="I224" s="22" t="s">
        <v>335</v>
      </c>
      <c r="J224" s="22"/>
      <c r="K224" s="3" t="s">
        <v>336</v>
      </c>
    </row>
    <row r="225" spans="1:11" ht="12" hidden="1" customHeight="1" thickBot="1" x14ac:dyDescent="0.25">
      <c r="A225" s="24"/>
      <c r="B225" s="24"/>
      <c r="C225" s="25"/>
      <c r="D225" s="24"/>
      <c r="E225" s="24"/>
      <c r="F225" s="24"/>
      <c r="G225" s="27" t="s">
        <v>311</v>
      </c>
      <c r="H225" s="37"/>
      <c r="I225" s="27" t="s">
        <v>337</v>
      </c>
      <c r="J225" s="27"/>
      <c r="K225" s="24" t="s">
        <v>338</v>
      </c>
    </row>
    <row r="226" spans="1:11" ht="12" hidden="1" customHeight="1" x14ac:dyDescent="0.2">
      <c r="A226" s="3"/>
      <c r="B226" s="3"/>
      <c r="C226" s="18"/>
      <c r="D226" s="3"/>
      <c r="E226" s="3"/>
      <c r="F226" s="3"/>
      <c r="G226" s="22"/>
      <c r="H226" s="29"/>
      <c r="I226" s="22"/>
      <c r="J226" s="22"/>
      <c r="K226" s="3"/>
    </row>
    <row r="227" spans="1:11" ht="12" hidden="1" customHeight="1" x14ac:dyDescent="0.2">
      <c r="A227" s="3"/>
      <c r="B227" s="3"/>
      <c r="C227" s="18"/>
      <c r="D227" s="3"/>
      <c r="E227" s="3"/>
      <c r="G227" s="22" t="s">
        <v>311</v>
      </c>
      <c r="H227" s="29"/>
      <c r="I227" s="22" t="s">
        <v>339</v>
      </c>
      <c r="J227" s="22"/>
      <c r="K227" s="3" t="s">
        <v>340</v>
      </c>
    </row>
    <row r="228" spans="1:11" ht="12" hidden="1" customHeight="1" x14ac:dyDescent="0.2">
      <c r="A228" s="3"/>
      <c r="B228" s="3"/>
      <c r="C228" s="18"/>
      <c r="D228" s="3"/>
      <c r="E228" s="3"/>
      <c r="G228" s="22" t="s">
        <v>311</v>
      </c>
      <c r="H228" s="29"/>
      <c r="I228" s="8" t="s">
        <v>341</v>
      </c>
      <c r="J228" s="8"/>
      <c r="K228" s="20" t="s">
        <v>561</v>
      </c>
    </row>
    <row r="229" spans="1:11" ht="12" hidden="1" customHeight="1" x14ac:dyDescent="0.2">
      <c r="A229" s="3"/>
      <c r="B229" s="3"/>
      <c r="C229" s="18"/>
      <c r="D229" s="3" t="s">
        <v>0</v>
      </c>
      <c r="E229" s="3"/>
      <c r="G229" s="22" t="s">
        <v>311</v>
      </c>
      <c r="H229" s="29"/>
      <c r="I229" s="22" t="s">
        <v>342</v>
      </c>
      <c r="J229" s="22"/>
      <c r="K229" s="3" t="s">
        <v>343</v>
      </c>
    </row>
    <row r="230" spans="1:11" ht="12" hidden="1" customHeight="1" x14ac:dyDescent="0.2">
      <c r="A230" s="3"/>
      <c r="B230" s="3"/>
      <c r="C230" s="18"/>
      <c r="D230" s="3"/>
      <c r="E230" s="3"/>
      <c r="G230" s="22" t="s">
        <v>311</v>
      </c>
      <c r="H230" s="29"/>
      <c r="I230" s="8" t="s">
        <v>344</v>
      </c>
      <c r="J230" s="8"/>
      <c r="K230" s="20" t="s">
        <v>562</v>
      </c>
    </row>
    <row r="231" spans="1:11" ht="12" hidden="1" customHeight="1" x14ac:dyDescent="0.2">
      <c r="A231" s="3"/>
      <c r="B231" s="3"/>
      <c r="C231" s="18"/>
      <c r="D231" s="3"/>
      <c r="E231" s="3"/>
      <c r="G231" s="22" t="s">
        <v>311</v>
      </c>
      <c r="H231" s="29"/>
      <c r="I231" s="22" t="s">
        <v>345</v>
      </c>
      <c r="J231" s="22"/>
      <c r="K231" s="12" t="s">
        <v>346</v>
      </c>
    </row>
    <row r="232" spans="1:11" ht="12" hidden="1" customHeight="1" x14ac:dyDescent="0.2">
      <c r="A232" s="3"/>
      <c r="B232" s="3"/>
      <c r="C232" s="18"/>
      <c r="D232" s="3"/>
      <c r="E232" s="3"/>
      <c r="G232" s="22" t="s">
        <v>311</v>
      </c>
      <c r="H232" s="29"/>
      <c r="I232" s="22" t="s">
        <v>347</v>
      </c>
      <c r="J232" s="22"/>
      <c r="K232" s="12" t="s">
        <v>348</v>
      </c>
    </row>
    <row r="233" spans="1:11" ht="12" hidden="1" customHeight="1" x14ac:dyDescent="0.2">
      <c r="A233" s="3"/>
      <c r="B233" s="3"/>
      <c r="C233" s="18"/>
      <c r="D233" s="3"/>
      <c r="E233" s="3"/>
      <c r="G233" s="22" t="s">
        <v>0</v>
      </c>
      <c r="H233" s="29"/>
      <c r="I233" s="22"/>
      <c r="J233" s="22"/>
      <c r="K233" s="3"/>
    </row>
    <row r="234" spans="1:11" ht="12" hidden="1" customHeight="1" x14ac:dyDescent="0.2">
      <c r="A234" s="3"/>
      <c r="B234" s="3"/>
      <c r="C234" s="18" t="s">
        <v>349</v>
      </c>
      <c r="D234" s="3" t="s">
        <v>609</v>
      </c>
      <c r="E234" s="3"/>
      <c r="G234" s="8" t="s">
        <v>349</v>
      </c>
      <c r="H234" s="29">
        <f>SUM(H235:H236)</f>
        <v>0</v>
      </c>
      <c r="I234" s="8" t="s">
        <v>350</v>
      </c>
      <c r="J234" s="8"/>
      <c r="K234" s="20" t="s">
        <v>563</v>
      </c>
    </row>
    <row r="235" spans="1:11" ht="12" hidden="1" customHeight="1" x14ac:dyDescent="0.2">
      <c r="A235" s="3"/>
      <c r="B235" s="3"/>
      <c r="C235" s="3"/>
      <c r="D235" s="3" t="s">
        <v>0</v>
      </c>
      <c r="E235" s="3"/>
      <c r="G235" s="22" t="s">
        <v>349</v>
      </c>
      <c r="H235" s="29"/>
      <c r="I235" s="22" t="s">
        <v>351</v>
      </c>
      <c r="J235" s="22"/>
      <c r="K235" s="3" t="s">
        <v>352</v>
      </c>
    </row>
    <row r="236" spans="1:11" ht="12" hidden="1" customHeight="1" x14ac:dyDescent="0.2">
      <c r="A236" s="3"/>
      <c r="B236" s="3"/>
      <c r="C236" s="3"/>
      <c r="D236" s="3" t="s">
        <v>0</v>
      </c>
      <c r="E236" s="3"/>
      <c r="G236" s="22" t="s">
        <v>349</v>
      </c>
      <c r="H236" s="29"/>
      <c r="I236" s="22" t="s">
        <v>353</v>
      </c>
      <c r="J236" s="22"/>
      <c r="K236" s="3" t="s">
        <v>354</v>
      </c>
    </row>
    <row r="237" spans="1:11" ht="12" customHeight="1" x14ac:dyDescent="0.2">
      <c r="A237" s="3"/>
      <c r="B237" s="3"/>
      <c r="C237" s="3"/>
      <c r="D237" s="3"/>
      <c r="E237" s="3"/>
      <c r="G237" s="22"/>
      <c r="H237" s="29"/>
      <c r="I237" s="22"/>
      <c r="J237" s="22"/>
      <c r="K237" s="3"/>
    </row>
    <row r="238" spans="1:11" ht="12" customHeight="1" x14ac:dyDescent="0.2">
      <c r="A238" s="13" t="s">
        <v>355</v>
      </c>
      <c r="B238" s="14" t="s">
        <v>356</v>
      </c>
      <c r="C238" s="14"/>
      <c r="D238" s="14"/>
      <c r="E238" s="14"/>
      <c r="G238" s="9"/>
      <c r="H238" s="16">
        <f>+H240+H251+H277</f>
        <v>27048890</v>
      </c>
      <c r="I238" s="8">
        <v>5</v>
      </c>
      <c r="J238" s="8"/>
      <c r="K238" s="20" t="s">
        <v>597</v>
      </c>
    </row>
    <row r="239" spans="1:11" ht="12" customHeight="1" x14ac:dyDescent="0.2">
      <c r="A239" s="3"/>
      <c r="B239" s="3"/>
      <c r="C239" s="3"/>
      <c r="D239" s="3"/>
      <c r="E239" s="3"/>
      <c r="G239" s="12"/>
      <c r="H239" s="29"/>
      <c r="I239" s="22"/>
      <c r="J239" s="22"/>
      <c r="K239" s="3"/>
    </row>
    <row r="240" spans="1:11" ht="12" hidden="1" customHeight="1" x14ac:dyDescent="0.2">
      <c r="A240" s="3"/>
      <c r="B240" s="13" t="s">
        <v>357</v>
      </c>
      <c r="C240" s="14" t="s">
        <v>601</v>
      </c>
      <c r="D240" s="3"/>
      <c r="E240" s="3"/>
      <c r="G240" s="8" t="s">
        <v>0</v>
      </c>
      <c r="H240" s="16">
        <f>SUM(H242:H249)</f>
        <v>0</v>
      </c>
      <c r="I240" s="8" t="s">
        <v>358</v>
      </c>
      <c r="J240" s="8"/>
      <c r="K240" s="20" t="s">
        <v>564</v>
      </c>
    </row>
    <row r="241" spans="1:11" ht="12" hidden="1" customHeight="1" x14ac:dyDescent="0.2">
      <c r="A241" s="3"/>
      <c r="B241" s="13"/>
      <c r="C241" s="14"/>
      <c r="D241" s="3"/>
      <c r="E241" s="3"/>
      <c r="G241" s="8"/>
      <c r="H241" s="29"/>
      <c r="I241" s="8"/>
      <c r="J241" s="8"/>
      <c r="K241" s="20"/>
    </row>
    <row r="242" spans="1:11" ht="12" hidden="1" customHeight="1" x14ac:dyDescent="0.2">
      <c r="A242" s="3"/>
      <c r="B242" s="34"/>
      <c r="C242" s="18" t="s">
        <v>359</v>
      </c>
      <c r="D242" s="3" t="s">
        <v>360</v>
      </c>
      <c r="E242" s="3"/>
      <c r="G242" s="18" t="s">
        <v>359</v>
      </c>
      <c r="H242" s="29">
        <v>0</v>
      </c>
      <c r="I242" s="22" t="s">
        <v>361</v>
      </c>
      <c r="J242" s="22"/>
      <c r="K242" s="3" t="s">
        <v>362</v>
      </c>
    </row>
    <row r="243" spans="1:11" ht="12" hidden="1" customHeight="1" x14ac:dyDescent="0.2">
      <c r="A243" s="3"/>
      <c r="B243" s="34"/>
      <c r="C243" s="18" t="s">
        <v>363</v>
      </c>
      <c r="D243" s="3" t="s">
        <v>610</v>
      </c>
      <c r="E243" s="3"/>
      <c r="G243" s="18" t="s">
        <v>363</v>
      </c>
      <c r="H243" s="29">
        <v>0</v>
      </c>
      <c r="I243" s="22" t="s">
        <v>364</v>
      </c>
      <c r="J243" s="22"/>
      <c r="K243" s="3" t="s">
        <v>365</v>
      </c>
    </row>
    <row r="244" spans="1:11" ht="12" hidden="1" customHeight="1" x14ac:dyDescent="0.2">
      <c r="A244" s="3"/>
      <c r="B244" s="34"/>
      <c r="C244" s="3"/>
      <c r="D244" s="3"/>
      <c r="E244" s="3"/>
      <c r="G244" s="18" t="s">
        <v>363</v>
      </c>
      <c r="H244" s="29">
        <v>0</v>
      </c>
      <c r="I244" s="22" t="s">
        <v>366</v>
      </c>
      <c r="J244" s="22"/>
      <c r="K244" s="3" t="s">
        <v>367</v>
      </c>
    </row>
    <row r="245" spans="1:11" ht="12" hidden="1" customHeight="1" x14ac:dyDescent="0.2">
      <c r="A245" s="3"/>
      <c r="B245" s="3"/>
      <c r="C245" s="3"/>
      <c r="D245" s="3"/>
      <c r="E245" s="3"/>
      <c r="G245" s="18" t="s">
        <v>363</v>
      </c>
      <c r="H245" s="29"/>
      <c r="I245" s="22" t="s">
        <v>368</v>
      </c>
      <c r="J245" s="22"/>
      <c r="K245" s="3" t="s">
        <v>369</v>
      </c>
    </row>
    <row r="246" spans="1:11" ht="12" hidden="1" customHeight="1" x14ac:dyDescent="0.2">
      <c r="A246" s="3"/>
      <c r="B246" s="3"/>
      <c r="C246" s="3"/>
      <c r="D246" s="3"/>
      <c r="E246" s="3"/>
      <c r="G246" s="18" t="s">
        <v>363</v>
      </c>
      <c r="H246" s="29"/>
      <c r="I246" s="22" t="s">
        <v>370</v>
      </c>
      <c r="J246" s="22"/>
      <c r="K246" s="3" t="s">
        <v>371</v>
      </c>
    </row>
    <row r="247" spans="1:11" ht="12" hidden="1" customHeight="1" x14ac:dyDescent="0.2">
      <c r="A247" s="3"/>
      <c r="B247" s="3"/>
      <c r="C247" s="18" t="s">
        <v>372</v>
      </c>
      <c r="D247" s="3" t="s">
        <v>611</v>
      </c>
      <c r="E247" s="3"/>
      <c r="G247" s="18" t="s">
        <v>372</v>
      </c>
      <c r="H247" s="29">
        <v>0</v>
      </c>
      <c r="I247" s="22" t="s">
        <v>373</v>
      </c>
      <c r="J247" s="22"/>
      <c r="K247" s="3" t="s">
        <v>611</v>
      </c>
    </row>
    <row r="248" spans="1:11" ht="12" hidden="1" customHeight="1" x14ac:dyDescent="0.2">
      <c r="A248" s="3"/>
      <c r="B248" s="3"/>
      <c r="C248" s="18" t="s">
        <v>374</v>
      </c>
      <c r="D248" s="3" t="s">
        <v>375</v>
      </c>
      <c r="E248" s="3"/>
      <c r="G248" s="18" t="s">
        <v>374</v>
      </c>
      <c r="H248" s="29"/>
      <c r="I248" s="22" t="s">
        <v>376</v>
      </c>
      <c r="J248" s="22"/>
      <c r="K248" s="3" t="s">
        <v>375</v>
      </c>
    </row>
    <row r="249" spans="1:11" ht="12" hidden="1" customHeight="1" x14ac:dyDescent="0.2">
      <c r="A249" s="3"/>
      <c r="B249" s="3"/>
      <c r="C249" s="18" t="s">
        <v>377</v>
      </c>
      <c r="D249" s="3" t="s">
        <v>612</v>
      </c>
      <c r="E249" s="3"/>
      <c r="G249" s="18" t="s">
        <v>377</v>
      </c>
      <c r="H249" s="29"/>
      <c r="I249" s="22" t="s">
        <v>378</v>
      </c>
      <c r="J249" s="22"/>
      <c r="K249" s="3" t="s">
        <v>379</v>
      </c>
    </row>
    <row r="250" spans="1:11" ht="12" hidden="1" customHeight="1" x14ac:dyDescent="0.2">
      <c r="A250" s="3"/>
      <c r="B250" s="3"/>
      <c r="C250" s="18"/>
      <c r="D250" s="3"/>
      <c r="E250" s="3"/>
      <c r="G250" s="18"/>
      <c r="H250" s="29"/>
      <c r="I250" s="22"/>
      <c r="J250" s="22"/>
      <c r="K250" s="3"/>
    </row>
    <row r="251" spans="1:11" ht="12" customHeight="1" x14ac:dyDescent="0.2">
      <c r="A251" s="3"/>
      <c r="B251" s="18" t="s">
        <v>380</v>
      </c>
      <c r="C251" s="3" t="s">
        <v>602</v>
      </c>
      <c r="D251" s="3"/>
      <c r="E251" s="3"/>
      <c r="G251" s="22">
        <v>2.2000000000000002</v>
      </c>
      <c r="H251" s="29">
        <f>SUM(H254:H274)</f>
        <v>27048890</v>
      </c>
      <c r="I251" s="12"/>
      <c r="J251" s="12"/>
      <c r="K251" s="3"/>
    </row>
    <row r="252" spans="1:11" ht="12" hidden="1" customHeight="1" x14ac:dyDescent="0.2">
      <c r="A252" s="3"/>
      <c r="B252" s="18"/>
      <c r="C252" s="3"/>
      <c r="D252" s="3"/>
      <c r="E252" s="3"/>
      <c r="G252" s="22"/>
      <c r="H252" s="29"/>
      <c r="I252" s="12"/>
      <c r="J252" s="12"/>
      <c r="K252" s="3"/>
    </row>
    <row r="253" spans="1:11" ht="12" hidden="1" customHeight="1" x14ac:dyDescent="0.2">
      <c r="A253" s="3"/>
      <c r="B253" s="3"/>
      <c r="C253" s="18" t="s">
        <v>381</v>
      </c>
      <c r="D253" s="3" t="s">
        <v>613</v>
      </c>
      <c r="E253" s="3"/>
      <c r="G253" s="22" t="s">
        <v>381</v>
      </c>
      <c r="H253" s="29"/>
      <c r="I253" s="8" t="s">
        <v>382</v>
      </c>
      <c r="J253" s="8"/>
      <c r="K253" s="20" t="s">
        <v>565</v>
      </c>
    </row>
    <row r="254" spans="1:11" ht="12" hidden="1" customHeight="1" x14ac:dyDescent="0.2">
      <c r="A254" s="3"/>
      <c r="B254" s="3"/>
      <c r="C254" s="3"/>
      <c r="D254" s="3"/>
      <c r="E254" s="3"/>
      <c r="G254" s="22" t="s">
        <v>381</v>
      </c>
      <c r="H254" s="29">
        <f>'Total Egresos'!D145</f>
        <v>0</v>
      </c>
      <c r="I254" s="22" t="s">
        <v>383</v>
      </c>
      <c r="J254" s="22"/>
      <c r="K254" s="3" t="s">
        <v>384</v>
      </c>
    </row>
    <row r="255" spans="1:11" ht="12" hidden="1" customHeight="1" x14ac:dyDescent="0.2">
      <c r="A255" s="3"/>
      <c r="B255" s="3"/>
      <c r="C255" s="3"/>
      <c r="D255" s="3"/>
      <c r="E255" s="3"/>
      <c r="G255" s="22" t="s">
        <v>381</v>
      </c>
      <c r="H255" s="29">
        <f>'Total Egresos'!D146</f>
        <v>0</v>
      </c>
      <c r="I255" s="22" t="s">
        <v>385</v>
      </c>
      <c r="J255" s="22"/>
      <c r="K255" s="3" t="s">
        <v>386</v>
      </c>
    </row>
    <row r="256" spans="1:11" ht="12" hidden="1" customHeight="1" x14ac:dyDescent="0.2">
      <c r="A256" s="3"/>
      <c r="B256" s="3"/>
      <c r="C256" s="3"/>
      <c r="D256" s="3"/>
      <c r="E256" s="3"/>
      <c r="G256" s="22" t="s">
        <v>381</v>
      </c>
      <c r="H256" s="29">
        <f>'Total Egresos'!D147</f>
        <v>1529400</v>
      </c>
      <c r="I256" s="22" t="s">
        <v>387</v>
      </c>
      <c r="J256" s="22"/>
      <c r="K256" s="3" t="s">
        <v>388</v>
      </c>
    </row>
    <row r="257" spans="1:11" ht="12" hidden="1" customHeight="1" x14ac:dyDescent="0.2">
      <c r="A257" s="3"/>
      <c r="B257" s="3"/>
      <c r="C257" s="3"/>
      <c r="D257" s="3"/>
      <c r="E257" s="3"/>
      <c r="G257" s="22" t="s">
        <v>381</v>
      </c>
      <c r="H257" s="29">
        <f>'Total Egresos'!D148</f>
        <v>1529400</v>
      </c>
      <c r="I257" s="22" t="s">
        <v>389</v>
      </c>
      <c r="J257" s="22"/>
      <c r="K257" s="3" t="s">
        <v>390</v>
      </c>
    </row>
    <row r="258" spans="1:11" ht="12" hidden="1" customHeight="1" x14ac:dyDescent="0.2">
      <c r="A258" s="3"/>
      <c r="B258" s="3"/>
      <c r="C258" s="3"/>
      <c r="D258" s="3"/>
      <c r="E258" s="3"/>
      <c r="G258" s="22" t="s">
        <v>381</v>
      </c>
      <c r="H258" s="29">
        <f>'Total Egresos'!D149</f>
        <v>2549000</v>
      </c>
      <c r="I258" s="22" t="s">
        <v>391</v>
      </c>
      <c r="J258" s="22"/>
      <c r="K258" s="3" t="s">
        <v>638</v>
      </c>
    </row>
    <row r="259" spans="1:11" ht="12" hidden="1" customHeight="1" x14ac:dyDescent="0.2">
      <c r="A259" s="3"/>
      <c r="B259" s="3"/>
      <c r="C259" s="3"/>
      <c r="D259" s="3"/>
      <c r="E259" s="3"/>
      <c r="G259" s="22" t="s">
        <v>381</v>
      </c>
      <c r="H259" s="29">
        <f>'Total Egresos'!D150</f>
        <v>0</v>
      </c>
      <c r="I259" s="22" t="s">
        <v>392</v>
      </c>
      <c r="J259" s="22"/>
      <c r="K259" s="3" t="s">
        <v>393</v>
      </c>
    </row>
    <row r="260" spans="1:11" ht="13.5" hidden="1" customHeight="1" x14ac:dyDescent="0.2">
      <c r="A260" s="3"/>
      <c r="B260" s="3"/>
      <c r="C260" s="3"/>
      <c r="D260" s="3"/>
      <c r="E260" s="3"/>
      <c r="G260" s="22" t="s">
        <v>381</v>
      </c>
      <c r="H260" s="29">
        <f>'Total Egresos'!D151</f>
        <v>0</v>
      </c>
      <c r="I260" s="22" t="s">
        <v>394</v>
      </c>
      <c r="J260" s="22"/>
      <c r="K260" s="3" t="s">
        <v>395</v>
      </c>
    </row>
    <row r="261" spans="1:11" ht="12" hidden="1" customHeight="1" x14ac:dyDescent="0.2">
      <c r="A261" s="3"/>
      <c r="B261" s="3"/>
      <c r="C261" s="3"/>
      <c r="D261" s="3"/>
      <c r="E261" s="3"/>
      <c r="G261" s="22" t="s">
        <v>381</v>
      </c>
      <c r="H261" s="29">
        <f>'Total Egresos'!D152</f>
        <v>509800</v>
      </c>
      <c r="I261" s="22" t="s">
        <v>598</v>
      </c>
      <c r="J261" s="22"/>
      <c r="K261" s="3" t="s">
        <v>625</v>
      </c>
    </row>
    <row r="262" spans="1:11" ht="12" hidden="1" customHeight="1" x14ac:dyDescent="0.2">
      <c r="A262" s="3"/>
      <c r="B262" s="3"/>
      <c r="C262" s="3"/>
      <c r="D262" s="3"/>
      <c r="E262" s="3"/>
      <c r="G262" s="22"/>
      <c r="H262" s="29"/>
      <c r="I262" s="22"/>
      <c r="J262" s="22"/>
      <c r="K262" s="3"/>
    </row>
    <row r="263" spans="1:11" ht="12" hidden="1" customHeight="1" x14ac:dyDescent="0.2">
      <c r="A263" s="3"/>
      <c r="B263" s="3"/>
      <c r="C263" s="3"/>
      <c r="D263" s="3"/>
      <c r="E263" s="3"/>
      <c r="G263" s="22" t="s">
        <v>381</v>
      </c>
      <c r="H263" s="29"/>
      <c r="I263" s="8" t="s">
        <v>396</v>
      </c>
      <c r="J263" s="8"/>
      <c r="K263" s="20" t="s">
        <v>566</v>
      </c>
    </row>
    <row r="264" spans="1:11" ht="12" hidden="1" customHeight="1" x14ac:dyDescent="0.2">
      <c r="A264" s="3"/>
      <c r="B264" s="3"/>
      <c r="C264" s="3"/>
      <c r="D264" s="3"/>
      <c r="E264" s="3"/>
      <c r="G264" s="22" t="s">
        <v>381</v>
      </c>
      <c r="H264" s="29"/>
      <c r="I264" s="22" t="s">
        <v>397</v>
      </c>
      <c r="J264" s="22"/>
      <c r="K264" s="3" t="s">
        <v>398</v>
      </c>
    </row>
    <row r="265" spans="1:11" ht="12" hidden="1" customHeight="1" x14ac:dyDescent="0.2">
      <c r="A265" s="3"/>
      <c r="B265" s="3"/>
      <c r="C265" s="3"/>
      <c r="D265" s="3"/>
      <c r="E265" s="3"/>
      <c r="G265" s="22" t="s">
        <v>0</v>
      </c>
      <c r="H265" s="29"/>
      <c r="I265" s="22"/>
      <c r="J265" s="22"/>
      <c r="K265" s="3"/>
    </row>
    <row r="266" spans="1:11" ht="12" hidden="1" customHeight="1" x14ac:dyDescent="0.2">
      <c r="A266" s="3"/>
      <c r="B266" s="3"/>
      <c r="C266" s="3"/>
      <c r="D266" s="3"/>
      <c r="E266" s="3"/>
      <c r="G266" s="22" t="s">
        <v>0</v>
      </c>
      <c r="H266" s="29"/>
      <c r="I266" s="8" t="s">
        <v>399</v>
      </c>
      <c r="J266" s="8"/>
      <c r="K266" s="20" t="s">
        <v>567</v>
      </c>
    </row>
    <row r="267" spans="1:11" ht="12" hidden="1" customHeight="1" x14ac:dyDescent="0.2">
      <c r="A267" s="3"/>
      <c r="B267" s="3"/>
      <c r="C267" s="18" t="s">
        <v>400</v>
      </c>
      <c r="D267" s="3" t="s">
        <v>401</v>
      </c>
      <c r="E267" s="3"/>
      <c r="G267" s="22" t="s">
        <v>400</v>
      </c>
      <c r="H267" s="29"/>
      <c r="I267" s="22" t="s">
        <v>402</v>
      </c>
      <c r="J267" s="22"/>
      <c r="K267" s="3" t="s">
        <v>401</v>
      </c>
    </row>
    <row r="268" spans="1:11" ht="12" hidden="1" customHeight="1" x14ac:dyDescent="0.2">
      <c r="A268" s="3"/>
      <c r="B268" s="3"/>
      <c r="C268" s="18" t="s">
        <v>403</v>
      </c>
      <c r="D268" s="3" t="s">
        <v>362</v>
      </c>
      <c r="E268" s="3"/>
      <c r="G268" s="22" t="s">
        <v>403</v>
      </c>
      <c r="H268" s="29"/>
      <c r="I268" s="22" t="s">
        <v>404</v>
      </c>
      <c r="J268" s="22"/>
      <c r="K268" s="3" t="s">
        <v>405</v>
      </c>
    </row>
    <row r="269" spans="1:11" ht="12" hidden="1" customHeight="1" x14ac:dyDescent="0.2">
      <c r="A269" s="3"/>
      <c r="B269" s="3"/>
      <c r="C269" s="18"/>
      <c r="D269" s="3"/>
      <c r="E269" s="3"/>
      <c r="G269" s="22" t="s">
        <v>403</v>
      </c>
      <c r="H269" s="29"/>
      <c r="I269" s="22" t="s">
        <v>406</v>
      </c>
      <c r="J269" s="22"/>
      <c r="K269" s="3" t="s">
        <v>407</v>
      </c>
    </row>
    <row r="270" spans="1:11" ht="12" hidden="1" customHeight="1" x14ac:dyDescent="0.2">
      <c r="A270" s="3"/>
      <c r="B270" s="3"/>
      <c r="C270" s="18"/>
      <c r="D270" s="3"/>
      <c r="E270" s="3"/>
      <c r="G270" s="3"/>
      <c r="H270" s="29"/>
      <c r="I270" s="3"/>
      <c r="J270" s="3"/>
      <c r="K270" s="3"/>
    </row>
    <row r="271" spans="1:11" ht="12" hidden="1" customHeight="1" x14ac:dyDescent="0.2">
      <c r="A271" s="3"/>
      <c r="B271" s="3"/>
      <c r="C271" s="3"/>
      <c r="D271" s="3"/>
      <c r="E271" s="3"/>
      <c r="G271" s="12" t="s">
        <v>0</v>
      </c>
      <c r="H271" s="29"/>
      <c r="I271" s="8" t="s">
        <v>396</v>
      </c>
      <c r="J271" s="8"/>
      <c r="K271" s="20" t="s">
        <v>566</v>
      </c>
    </row>
    <row r="272" spans="1:11" ht="12" hidden="1" customHeight="1" x14ac:dyDescent="0.2">
      <c r="A272" s="3"/>
      <c r="B272" s="3"/>
      <c r="C272" s="18" t="s">
        <v>408</v>
      </c>
      <c r="D272" s="3" t="s">
        <v>409</v>
      </c>
      <c r="E272" s="3"/>
      <c r="G272" s="18" t="s">
        <v>408</v>
      </c>
      <c r="H272" s="29">
        <f>'Total Egresos'!D160</f>
        <v>20931290</v>
      </c>
      <c r="I272" s="22" t="s">
        <v>410</v>
      </c>
      <c r="J272" s="22"/>
      <c r="K272" s="3" t="s">
        <v>411</v>
      </c>
    </row>
    <row r="273" spans="1:13" ht="12" hidden="1" customHeight="1" x14ac:dyDescent="0.2">
      <c r="A273" s="3"/>
      <c r="B273" s="3"/>
      <c r="C273" s="18" t="s">
        <v>412</v>
      </c>
      <c r="D273" s="3" t="s">
        <v>614</v>
      </c>
      <c r="E273" s="3"/>
      <c r="G273" s="18" t="s">
        <v>412</v>
      </c>
      <c r="H273" s="29"/>
      <c r="I273" s="22" t="s">
        <v>413</v>
      </c>
      <c r="J273" s="22"/>
      <c r="K273" s="3" t="s">
        <v>414</v>
      </c>
    </row>
    <row r="274" spans="1:13" ht="12" hidden="1" customHeight="1" x14ac:dyDescent="0.2">
      <c r="A274" s="3"/>
      <c r="B274" s="3"/>
      <c r="C274" s="3"/>
      <c r="D274" s="3"/>
      <c r="E274" s="3"/>
      <c r="G274" s="18" t="s">
        <v>412</v>
      </c>
      <c r="H274" s="29"/>
      <c r="I274" s="22" t="s">
        <v>415</v>
      </c>
      <c r="J274" s="22"/>
      <c r="K274" s="3" t="s">
        <v>416</v>
      </c>
    </row>
    <row r="275" spans="1:13" ht="12" hidden="1" customHeight="1" x14ac:dyDescent="0.2">
      <c r="A275" s="3"/>
      <c r="B275" s="3"/>
      <c r="C275" s="3"/>
      <c r="D275" s="3"/>
      <c r="E275" s="3"/>
      <c r="G275" s="12"/>
      <c r="H275" s="29"/>
      <c r="I275" s="22"/>
      <c r="J275" s="22"/>
      <c r="K275" s="3"/>
    </row>
    <row r="276" spans="1:13" ht="12" hidden="1" customHeight="1" x14ac:dyDescent="0.2">
      <c r="A276" s="3"/>
      <c r="B276" s="3"/>
      <c r="C276" s="3"/>
      <c r="D276" s="3"/>
      <c r="E276" s="3"/>
      <c r="G276" s="12"/>
      <c r="H276" s="29"/>
      <c r="I276" s="22"/>
      <c r="J276" s="22"/>
      <c r="K276" s="3"/>
    </row>
    <row r="277" spans="1:13" ht="12" hidden="1" customHeight="1" x14ac:dyDescent="0.2">
      <c r="A277" s="3"/>
      <c r="B277" s="18" t="s">
        <v>417</v>
      </c>
      <c r="C277" s="3" t="s">
        <v>418</v>
      </c>
      <c r="D277" s="3"/>
      <c r="E277" s="3"/>
      <c r="G277" s="22" t="s">
        <v>417</v>
      </c>
      <c r="H277" s="29">
        <f>+H279+H288+H301</f>
        <v>0</v>
      </c>
      <c r="I277" s="8">
        <v>7</v>
      </c>
      <c r="J277" s="8"/>
      <c r="K277" s="17" t="s">
        <v>418</v>
      </c>
      <c r="M277" s="12"/>
    </row>
    <row r="278" spans="1:13" ht="12" hidden="1" customHeight="1" x14ac:dyDescent="0.2">
      <c r="A278" s="3"/>
      <c r="B278" s="3"/>
      <c r="C278" s="3"/>
      <c r="D278" s="3"/>
      <c r="E278" s="3"/>
      <c r="G278" s="12"/>
      <c r="H278" s="29"/>
      <c r="I278" s="22"/>
      <c r="J278" s="22"/>
      <c r="K278" s="12"/>
      <c r="M278" s="12"/>
    </row>
    <row r="279" spans="1:13" ht="12" hidden="1" customHeight="1" x14ac:dyDescent="0.2">
      <c r="A279" s="3"/>
      <c r="B279" s="3"/>
      <c r="C279" s="18" t="s">
        <v>419</v>
      </c>
      <c r="D279" s="3" t="s">
        <v>615</v>
      </c>
      <c r="E279" s="3"/>
      <c r="G279" s="22" t="s">
        <v>419</v>
      </c>
      <c r="H279" s="29">
        <f>SUM(H280:H286)</f>
        <v>0</v>
      </c>
      <c r="I279" s="8" t="s">
        <v>420</v>
      </c>
      <c r="J279" s="8"/>
      <c r="K279" s="20" t="s">
        <v>568</v>
      </c>
      <c r="M279" s="12"/>
    </row>
    <row r="280" spans="1:13" ht="12" hidden="1" customHeight="1" x14ac:dyDescent="0.2">
      <c r="A280" s="3"/>
      <c r="B280" s="3"/>
      <c r="C280" s="18"/>
      <c r="D280" s="3"/>
      <c r="E280" s="3"/>
      <c r="G280" s="22" t="s">
        <v>419</v>
      </c>
      <c r="H280" s="29"/>
      <c r="I280" s="22" t="s">
        <v>421</v>
      </c>
      <c r="J280" s="22"/>
      <c r="K280" s="12" t="s">
        <v>422</v>
      </c>
      <c r="M280" s="12"/>
    </row>
    <row r="281" spans="1:13" ht="12" hidden="1" customHeight="1" x14ac:dyDescent="0.2">
      <c r="A281" s="3"/>
      <c r="B281" s="3"/>
      <c r="C281" s="18"/>
      <c r="D281" s="3"/>
      <c r="E281" s="3"/>
      <c r="G281" s="22" t="s">
        <v>419</v>
      </c>
      <c r="H281" s="29"/>
      <c r="I281" s="22" t="s">
        <v>423</v>
      </c>
      <c r="J281" s="22"/>
      <c r="K281" s="12" t="s">
        <v>424</v>
      </c>
      <c r="M281" s="12"/>
    </row>
    <row r="282" spans="1:13" ht="12" hidden="1" customHeight="1" x14ac:dyDescent="0.2">
      <c r="A282" s="3"/>
      <c r="B282" s="3"/>
      <c r="C282" s="18"/>
      <c r="D282" s="3"/>
      <c r="E282" s="3"/>
      <c r="G282" s="22" t="s">
        <v>419</v>
      </c>
      <c r="H282" s="29"/>
      <c r="I282" s="22" t="s">
        <v>425</v>
      </c>
      <c r="J282" s="22"/>
      <c r="K282" s="12" t="s">
        <v>426</v>
      </c>
      <c r="M282" s="12"/>
    </row>
    <row r="283" spans="1:13" ht="12" hidden="1" customHeight="1" x14ac:dyDescent="0.2">
      <c r="A283" s="3"/>
      <c r="B283" s="3"/>
      <c r="C283" s="18"/>
      <c r="D283" s="3"/>
      <c r="E283" s="3"/>
      <c r="G283" s="22" t="s">
        <v>419</v>
      </c>
      <c r="H283" s="29"/>
      <c r="I283" s="22" t="s">
        <v>427</v>
      </c>
      <c r="J283" s="22"/>
      <c r="K283" s="12" t="s">
        <v>428</v>
      </c>
      <c r="M283" s="12"/>
    </row>
    <row r="284" spans="1:13" ht="12" hidden="1" customHeight="1" x14ac:dyDescent="0.2">
      <c r="A284" s="3"/>
      <c r="B284" s="3"/>
      <c r="C284" s="18"/>
      <c r="D284" s="3"/>
      <c r="E284" s="3"/>
      <c r="G284" s="22" t="s">
        <v>419</v>
      </c>
      <c r="H284" s="29"/>
      <c r="I284" s="22" t="s">
        <v>429</v>
      </c>
      <c r="J284" s="22"/>
      <c r="K284" s="12" t="s">
        <v>430</v>
      </c>
      <c r="M284" s="12"/>
    </row>
    <row r="285" spans="1:13" ht="12" hidden="1" customHeight="1" x14ac:dyDescent="0.2">
      <c r="A285" s="3"/>
      <c r="B285" s="3"/>
      <c r="C285" s="18"/>
      <c r="D285" s="3"/>
      <c r="E285" s="3"/>
      <c r="G285" s="22" t="s">
        <v>419</v>
      </c>
      <c r="H285" s="29"/>
      <c r="I285" s="22" t="s">
        <v>431</v>
      </c>
      <c r="J285" s="22"/>
      <c r="K285" s="12" t="s">
        <v>591</v>
      </c>
      <c r="M285" s="12"/>
    </row>
    <row r="286" spans="1:13" ht="12" hidden="1" customHeight="1" x14ac:dyDescent="0.2">
      <c r="A286" s="3"/>
      <c r="B286" s="3"/>
      <c r="C286" s="18"/>
      <c r="D286" s="3"/>
      <c r="E286" s="3"/>
      <c r="G286" s="22" t="s">
        <v>419</v>
      </c>
      <c r="H286" s="29"/>
      <c r="I286" s="22" t="s">
        <v>432</v>
      </c>
      <c r="J286" s="22"/>
      <c r="K286" s="12" t="s">
        <v>433</v>
      </c>
      <c r="M286" s="12"/>
    </row>
    <row r="287" spans="1:13" ht="12" hidden="1" customHeight="1" x14ac:dyDescent="0.2">
      <c r="A287" s="3"/>
      <c r="B287" s="3"/>
      <c r="C287" s="18"/>
      <c r="D287" s="3"/>
      <c r="E287" s="3"/>
      <c r="G287" s="12"/>
      <c r="H287" s="29"/>
      <c r="I287" s="22"/>
      <c r="J287" s="22"/>
      <c r="K287" s="12"/>
      <c r="M287" s="12"/>
    </row>
    <row r="288" spans="1:13" ht="12" hidden="1" customHeight="1" x14ac:dyDescent="0.2">
      <c r="A288" s="3"/>
      <c r="B288" s="3"/>
      <c r="C288" s="18" t="s">
        <v>434</v>
      </c>
      <c r="D288" s="3" t="s">
        <v>616</v>
      </c>
      <c r="E288" s="3"/>
      <c r="G288" s="18" t="s">
        <v>434</v>
      </c>
      <c r="H288" s="29">
        <f>SUM(H289:H296)</f>
        <v>0</v>
      </c>
      <c r="I288" s="8" t="s">
        <v>435</v>
      </c>
      <c r="J288" s="8"/>
      <c r="K288" s="20" t="s">
        <v>570</v>
      </c>
      <c r="M288" s="12"/>
    </row>
    <row r="289" spans="1:21" ht="12" hidden="1" customHeight="1" x14ac:dyDescent="0.2">
      <c r="A289" s="3"/>
      <c r="B289" s="3"/>
      <c r="C289" s="18"/>
      <c r="D289" s="3" t="s">
        <v>0</v>
      </c>
      <c r="E289" s="3"/>
      <c r="G289" s="18" t="s">
        <v>434</v>
      </c>
      <c r="H289" s="29"/>
      <c r="I289" s="22" t="s">
        <v>599</v>
      </c>
      <c r="J289" s="22"/>
      <c r="K289" s="12" t="s">
        <v>436</v>
      </c>
      <c r="M289" s="12"/>
      <c r="N289" s="12"/>
    </row>
    <row r="290" spans="1:21" ht="12" hidden="1" customHeight="1" x14ac:dyDescent="0.2">
      <c r="A290" s="3"/>
      <c r="B290" s="3"/>
      <c r="C290" s="18"/>
      <c r="D290" s="3"/>
      <c r="E290" s="3"/>
      <c r="G290" s="18" t="s">
        <v>434</v>
      </c>
      <c r="H290" s="29"/>
      <c r="I290" s="8" t="s">
        <v>437</v>
      </c>
      <c r="J290" s="8"/>
      <c r="K290" s="20" t="s">
        <v>569</v>
      </c>
      <c r="M290" s="12"/>
      <c r="N290" s="12"/>
    </row>
    <row r="291" spans="1:21" s="3" customFormat="1" ht="12" hidden="1" customHeight="1" x14ac:dyDescent="0.2">
      <c r="C291" s="18"/>
      <c r="G291" s="18" t="s">
        <v>434</v>
      </c>
      <c r="H291" s="29"/>
      <c r="I291" s="22" t="s">
        <v>438</v>
      </c>
      <c r="J291" s="22"/>
      <c r="K291" s="12" t="s">
        <v>439</v>
      </c>
      <c r="L291" s="2"/>
      <c r="M291" s="12"/>
      <c r="N291" s="12"/>
      <c r="Q291" s="2"/>
      <c r="R291" s="2"/>
      <c r="S291" s="2"/>
      <c r="T291" s="2"/>
      <c r="U291" s="2"/>
    </row>
    <row r="292" spans="1:21" ht="12" hidden="1" customHeight="1" x14ac:dyDescent="0.2">
      <c r="A292" s="3"/>
      <c r="B292" s="3"/>
      <c r="C292" s="18"/>
      <c r="D292" s="3"/>
      <c r="E292" s="3"/>
      <c r="F292" s="3"/>
      <c r="G292" s="18" t="s">
        <v>434</v>
      </c>
      <c r="H292" s="29"/>
      <c r="I292" s="22" t="s">
        <v>440</v>
      </c>
      <c r="J292" s="22"/>
      <c r="K292" s="12" t="s">
        <v>441</v>
      </c>
      <c r="M292" s="12"/>
      <c r="N292" s="12"/>
    </row>
    <row r="293" spans="1:21" ht="12" hidden="1" customHeight="1" x14ac:dyDescent="0.2">
      <c r="A293" s="3"/>
      <c r="B293" s="3"/>
      <c r="C293" s="18"/>
      <c r="D293" s="3"/>
      <c r="E293" s="3"/>
      <c r="G293" s="18" t="s">
        <v>434</v>
      </c>
      <c r="H293" s="29"/>
      <c r="I293" s="22" t="s">
        <v>442</v>
      </c>
      <c r="J293" s="22"/>
      <c r="K293" s="12" t="s">
        <v>443</v>
      </c>
      <c r="M293" s="12"/>
      <c r="N293" s="12"/>
    </row>
    <row r="294" spans="1:21" ht="12" hidden="1" customHeight="1" x14ac:dyDescent="0.2">
      <c r="A294" s="3"/>
      <c r="B294" s="3"/>
      <c r="C294" s="18"/>
      <c r="D294" s="3" t="s">
        <v>0</v>
      </c>
      <c r="E294" s="3"/>
      <c r="G294" s="18" t="s">
        <v>434</v>
      </c>
      <c r="H294" s="29"/>
      <c r="I294" s="22" t="s">
        <v>444</v>
      </c>
      <c r="J294" s="22"/>
      <c r="K294" s="12" t="s">
        <v>445</v>
      </c>
      <c r="M294" s="12"/>
      <c r="N294" s="12"/>
    </row>
    <row r="295" spans="1:21" ht="12" hidden="1" customHeight="1" x14ac:dyDescent="0.2">
      <c r="A295" s="3"/>
      <c r="B295" s="3"/>
      <c r="C295" s="18"/>
      <c r="D295" s="3"/>
      <c r="E295" s="3"/>
      <c r="G295" s="18" t="s">
        <v>434</v>
      </c>
      <c r="H295" s="29"/>
      <c r="I295" s="8" t="s">
        <v>446</v>
      </c>
      <c r="J295" s="8"/>
      <c r="K295" s="20" t="s">
        <v>571</v>
      </c>
      <c r="M295" s="12"/>
      <c r="N295" s="12"/>
    </row>
    <row r="296" spans="1:21" ht="12" hidden="1" customHeight="1" x14ac:dyDescent="0.2">
      <c r="A296" s="14" t="s">
        <v>0</v>
      </c>
      <c r="B296" s="3"/>
      <c r="C296" s="18"/>
      <c r="D296" s="3"/>
      <c r="E296" s="3"/>
      <c r="G296" s="18" t="s">
        <v>434</v>
      </c>
      <c r="H296" s="29"/>
      <c r="I296" s="22" t="s">
        <v>448</v>
      </c>
      <c r="J296" s="22"/>
      <c r="K296" s="12" t="s">
        <v>447</v>
      </c>
      <c r="M296" s="12"/>
      <c r="N296" s="12"/>
    </row>
    <row r="297" spans="1:21" ht="12" hidden="1" customHeight="1" x14ac:dyDescent="0.2">
      <c r="A297" s="3"/>
      <c r="B297" s="3"/>
      <c r="C297" s="18"/>
      <c r="D297" s="3"/>
      <c r="E297" s="3"/>
      <c r="G297" s="12"/>
      <c r="H297" s="29"/>
      <c r="I297" s="22"/>
      <c r="J297" s="22"/>
      <c r="K297" s="12"/>
      <c r="M297" s="12"/>
      <c r="N297" s="12"/>
    </row>
    <row r="298" spans="1:21" ht="12" hidden="1" customHeight="1" x14ac:dyDescent="0.2">
      <c r="H298" s="29"/>
    </row>
    <row r="299" spans="1:21" ht="12" hidden="1" customHeight="1" thickBot="1" x14ac:dyDescent="0.25">
      <c r="A299" s="24"/>
      <c r="B299" s="24"/>
      <c r="C299" s="24"/>
      <c r="D299" s="24"/>
      <c r="E299" s="24"/>
      <c r="F299" s="24"/>
      <c r="G299" s="25"/>
      <c r="H299" s="37"/>
      <c r="I299" s="27"/>
      <c r="J299" s="27"/>
      <c r="K299" s="36"/>
      <c r="M299" s="12"/>
      <c r="N299" s="12"/>
    </row>
    <row r="300" spans="1:21" ht="12" hidden="1" customHeight="1" x14ac:dyDescent="0.2">
      <c r="A300" s="3"/>
      <c r="B300" s="3"/>
      <c r="C300" s="3"/>
      <c r="D300" s="3"/>
      <c r="E300" s="3"/>
      <c r="F300" s="3"/>
      <c r="G300" s="18"/>
      <c r="H300" s="29"/>
      <c r="I300" s="22"/>
      <c r="J300" s="22"/>
      <c r="K300" s="12"/>
      <c r="M300" s="12"/>
      <c r="N300" s="12"/>
    </row>
    <row r="301" spans="1:21" ht="12" hidden="1" customHeight="1" x14ac:dyDescent="0.2">
      <c r="A301" s="3"/>
      <c r="B301" s="3"/>
      <c r="C301" s="18" t="s">
        <v>449</v>
      </c>
      <c r="D301" s="3" t="s">
        <v>617</v>
      </c>
      <c r="E301" s="3"/>
      <c r="G301" s="18" t="s">
        <v>449</v>
      </c>
      <c r="H301" s="29">
        <f>SUM(H302:H303)</f>
        <v>0</v>
      </c>
      <c r="I301" s="8" t="s">
        <v>450</v>
      </c>
      <c r="J301" s="8"/>
      <c r="K301" s="20" t="s">
        <v>572</v>
      </c>
      <c r="M301" s="12"/>
      <c r="N301" s="12"/>
    </row>
    <row r="302" spans="1:21" ht="12" hidden="1" customHeight="1" x14ac:dyDescent="0.2">
      <c r="A302" s="3"/>
      <c r="B302" s="3"/>
      <c r="C302" s="3"/>
      <c r="D302" s="3"/>
      <c r="E302" s="3"/>
      <c r="F302" s="3"/>
      <c r="G302" s="18" t="s">
        <v>449</v>
      </c>
      <c r="H302" s="29"/>
      <c r="I302" s="22" t="s">
        <v>451</v>
      </c>
      <c r="J302" s="22"/>
      <c r="K302" s="12" t="s">
        <v>935</v>
      </c>
      <c r="M302" s="12"/>
      <c r="N302" s="12"/>
    </row>
    <row r="303" spans="1:21" ht="12" hidden="1" customHeight="1" x14ac:dyDescent="0.2">
      <c r="A303" s="3"/>
      <c r="B303" s="3"/>
      <c r="C303" s="3"/>
      <c r="D303" s="3"/>
      <c r="E303" s="3"/>
      <c r="G303" s="18" t="s">
        <v>449</v>
      </c>
      <c r="H303" s="29"/>
      <c r="I303" s="22" t="s">
        <v>452</v>
      </c>
      <c r="J303" s="22"/>
      <c r="K303" s="12" t="s">
        <v>453</v>
      </c>
      <c r="M303" s="12"/>
      <c r="N303" s="12"/>
    </row>
    <row r="304" spans="1:21" ht="12" hidden="1" customHeight="1" x14ac:dyDescent="0.2">
      <c r="A304" s="3"/>
      <c r="B304" s="3"/>
      <c r="C304" s="3"/>
      <c r="D304" s="3"/>
      <c r="E304" s="3"/>
      <c r="G304" s="12"/>
      <c r="H304" s="29"/>
      <c r="I304" s="8"/>
      <c r="J304" s="8"/>
      <c r="K304" s="3"/>
      <c r="M304" s="12"/>
      <c r="N304" s="12"/>
    </row>
    <row r="305" spans="1:14" ht="12" hidden="1" customHeight="1" x14ac:dyDescent="0.2">
      <c r="A305" s="13">
        <v>3</v>
      </c>
      <c r="B305" s="3" t="s">
        <v>528</v>
      </c>
      <c r="C305" s="3"/>
      <c r="D305" s="3"/>
      <c r="E305" s="3"/>
      <c r="G305" s="12">
        <v>3</v>
      </c>
      <c r="H305" s="29">
        <f>+H307+H317+H327+H351</f>
        <v>0</v>
      </c>
      <c r="I305" s="8">
        <v>4</v>
      </c>
      <c r="J305" s="8"/>
      <c r="K305" s="17" t="s">
        <v>454</v>
      </c>
      <c r="M305" s="12"/>
      <c r="N305" s="12"/>
    </row>
    <row r="306" spans="1:14" ht="12" hidden="1" customHeight="1" x14ac:dyDescent="0.2">
      <c r="A306" s="3"/>
      <c r="B306" s="3" t="s">
        <v>0</v>
      </c>
      <c r="C306" s="3"/>
      <c r="D306" s="3"/>
      <c r="E306" s="3"/>
      <c r="G306" s="12"/>
      <c r="H306" s="29"/>
      <c r="I306" s="22"/>
      <c r="J306" s="22"/>
      <c r="K306" s="12"/>
      <c r="M306" s="12"/>
      <c r="N306" s="12"/>
    </row>
    <row r="307" spans="1:14" ht="12" hidden="1" customHeight="1" x14ac:dyDescent="0.2">
      <c r="A307" s="3"/>
      <c r="B307" s="18" t="s">
        <v>455</v>
      </c>
      <c r="C307" s="103" t="s">
        <v>603</v>
      </c>
      <c r="D307" s="3"/>
      <c r="F307" s="43"/>
      <c r="G307" s="22" t="s">
        <v>455</v>
      </c>
      <c r="H307" s="29"/>
      <c r="I307" s="8" t="s">
        <v>456</v>
      </c>
      <c r="J307" s="8"/>
      <c r="K307" s="17" t="s">
        <v>573</v>
      </c>
      <c r="M307" s="12"/>
      <c r="N307" s="12"/>
    </row>
    <row r="308" spans="1:14" ht="12" hidden="1" customHeight="1" x14ac:dyDescent="0.2">
      <c r="A308" s="3"/>
      <c r="B308" s="33"/>
      <c r="C308" s="3"/>
      <c r="D308" s="3"/>
      <c r="E308" s="3"/>
      <c r="G308" s="22" t="s">
        <v>455</v>
      </c>
      <c r="H308" s="29"/>
      <c r="I308" s="22" t="s">
        <v>457</v>
      </c>
      <c r="J308" s="22"/>
      <c r="K308" s="12" t="s">
        <v>458</v>
      </c>
      <c r="M308" s="12"/>
      <c r="N308" s="12"/>
    </row>
    <row r="309" spans="1:14" ht="12" hidden="1" customHeight="1" x14ac:dyDescent="0.2">
      <c r="A309" s="3"/>
      <c r="E309" s="3"/>
      <c r="G309" s="22" t="s">
        <v>455</v>
      </c>
      <c r="H309" s="29"/>
      <c r="I309" s="22" t="s">
        <v>459</v>
      </c>
      <c r="J309" s="22"/>
      <c r="K309" s="12" t="s">
        <v>460</v>
      </c>
      <c r="M309" s="12"/>
      <c r="N309" s="12"/>
    </row>
    <row r="310" spans="1:14" ht="12" hidden="1" customHeight="1" x14ac:dyDescent="0.2">
      <c r="A310" s="3"/>
      <c r="B310" s="33"/>
      <c r="C310" s="3"/>
      <c r="D310" s="3"/>
      <c r="E310" s="3"/>
      <c r="G310" s="22" t="s">
        <v>455</v>
      </c>
      <c r="H310" s="29"/>
      <c r="I310" s="22" t="s">
        <v>461</v>
      </c>
      <c r="J310" s="22"/>
      <c r="K310" s="12" t="s">
        <v>462</v>
      </c>
      <c r="M310" s="12"/>
      <c r="N310" s="12"/>
    </row>
    <row r="311" spans="1:14" ht="12" hidden="1" customHeight="1" x14ac:dyDescent="0.2">
      <c r="A311" s="3"/>
      <c r="B311" s="33"/>
      <c r="C311" s="3"/>
      <c r="D311" s="3"/>
      <c r="E311" s="3"/>
      <c r="G311" s="22" t="s">
        <v>455</v>
      </c>
      <c r="H311" s="29"/>
      <c r="I311" s="22" t="s">
        <v>463</v>
      </c>
      <c r="J311" s="22"/>
      <c r="K311" s="12" t="s">
        <v>464</v>
      </c>
      <c r="M311" s="12"/>
      <c r="N311" s="12"/>
    </row>
    <row r="312" spans="1:14" ht="12" hidden="1" customHeight="1" x14ac:dyDescent="0.2">
      <c r="A312" s="3"/>
      <c r="B312" s="33"/>
      <c r="C312" s="3"/>
      <c r="D312" s="3"/>
      <c r="E312" s="3"/>
      <c r="G312" s="22" t="s">
        <v>455</v>
      </c>
      <c r="H312" s="29"/>
      <c r="I312" s="22" t="s">
        <v>465</v>
      </c>
      <c r="J312" s="22"/>
      <c r="K312" s="12" t="s">
        <v>466</v>
      </c>
      <c r="M312" s="12"/>
      <c r="N312" s="12"/>
    </row>
    <row r="313" spans="1:14" ht="12" hidden="1" customHeight="1" x14ac:dyDescent="0.2">
      <c r="A313" s="3"/>
      <c r="B313" s="33"/>
      <c r="C313" s="3"/>
      <c r="D313" s="3"/>
      <c r="E313" s="3"/>
      <c r="G313" s="22" t="s">
        <v>455</v>
      </c>
      <c r="H313" s="29"/>
      <c r="I313" s="22" t="s">
        <v>467</v>
      </c>
      <c r="J313" s="22"/>
      <c r="K313" s="12" t="s">
        <v>590</v>
      </c>
      <c r="M313" s="12"/>
      <c r="N313" s="12"/>
    </row>
    <row r="314" spans="1:14" ht="12" hidden="1" customHeight="1" x14ac:dyDescent="0.2">
      <c r="A314" s="3"/>
      <c r="B314" s="33"/>
      <c r="C314" s="3"/>
      <c r="D314" s="3"/>
      <c r="E314" s="3"/>
      <c r="G314" s="22" t="s">
        <v>455</v>
      </c>
      <c r="H314" s="29"/>
      <c r="I314" s="22" t="s">
        <v>468</v>
      </c>
      <c r="J314" s="22"/>
      <c r="K314" s="12" t="s">
        <v>469</v>
      </c>
      <c r="M314" s="12"/>
      <c r="N314" s="12"/>
    </row>
    <row r="315" spans="1:14" ht="12" hidden="1" customHeight="1" x14ac:dyDescent="0.2">
      <c r="A315" s="3"/>
      <c r="B315" s="33"/>
      <c r="C315" s="3"/>
      <c r="D315" s="3"/>
      <c r="E315" s="3"/>
      <c r="G315" s="22" t="s">
        <v>455</v>
      </c>
      <c r="H315" s="29"/>
      <c r="I315" s="22" t="s">
        <v>470</v>
      </c>
      <c r="J315" s="22"/>
      <c r="K315" s="12" t="s">
        <v>471</v>
      </c>
      <c r="M315" s="12"/>
      <c r="N315" s="12"/>
    </row>
    <row r="316" spans="1:14" ht="12" hidden="1" customHeight="1" x14ac:dyDescent="0.2">
      <c r="A316" s="3"/>
      <c r="B316" s="33"/>
      <c r="C316" s="3"/>
      <c r="D316" s="3"/>
      <c r="E316" s="3"/>
      <c r="G316" s="12"/>
      <c r="H316" s="29"/>
      <c r="I316" s="22"/>
      <c r="J316" s="22"/>
      <c r="K316" s="3"/>
      <c r="M316" s="12"/>
      <c r="N316" s="12"/>
    </row>
    <row r="317" spans="1:14" ht="12" hidden="1" customHeight="1" x14ac:dyDescent="0.2">
      <c r="A317" s="3"/>
      <c r="B317" s="33" t="s">
        <v>472</v>
      </c>
      <c r="C317" s="3" t="s">
        <v>574</v>
      </c>
      <c r="E317" s="3"/>
      <c r="G317" s="22" t="s">
        <v>472</v>
      </c>
      <c r="H317" s="29"/>
      <c r="I317" s="8" t="s">
        <v>473</v>
      </c>
      <c r="J317" s="8"/>
      <c r="K317" s="17" t="s">
        <v>574</v>
      </c>
      <c r="M317" s="12"/>
      <c r="N317" s="12"/>
    </row>
    <row r="318" spans="1:14" ht="12" hidden="1" customHeight="1" x14ac:dyDescent="0.2">
      <c r="A318" s="3"/>
      <c r="B318" s="3"/>
      <c r="C318" s="3"/>
      <c r="D318" s="3"/>
      <c r="E318" s="3"/>
      <c r="G318" s="22" t="s">
        <v>472</v>
      </c>
      <c r="H318" s="29"/>
      <c r="I318" s="22" t="s">
        <v>474</v>
      </c>
      <c r="J318" s="22"/>
      <c r="K318" s="12" t="s">
        <v>475</v>
      </c>
      <c r="M318" s="12"/>
      <c r="N318" s="12"/>
    </row>
    <row r="319" spans="1:14" ht="12" hidden="1" customHeight="1" x14ac:dyDescent="0.2">
      <c r="A319" s="3"/>
      <c r="B319" s="3"/>
      <c r="C319" s="3"/>
      <c r="D319" s="3"/>
      <c r="E319" s="3"/>
      <c r="G319" s="22" t="s">
        <v>472</v>
      </c>
      <c r="H319" s="29"/>
      <c r="I319" s="22" t="s">
        <v>476</v>
      </c>
      <c r="J319" s="22"/>
      <c r="K319" s="12" t="s">
        <v>477</v>
      </c>
      <c r="M319" s="12"/>
      <c r="N319" s="12"/>
    </row>
    <row r="320" spans="1:14" ht="12" hidden="1" customHeight="1" x14ac:dyDescent="0.2">
      <c r="A320" s="3"/>
      <c r="B320" s="3"/>
      <c r="C320" s="3"/>
      <c r="D320" s="3"/>
      <c r="E320" s="3"/>
      <c r="G320" s="22" t="s">
        <v>472</v>
      </c>
      <c r="H320" s="29"/>
      <c r="I320" s="22" t="s">
        <v>478</v>
      </c>
      <c r="J320" s="22"/>
      <c r="K320" s="12" t="s">
        <v>479</v>
      </c>
      <c r="M320" s="12"/>
      <c r="N320" s="12"/>
    </row>
    <row r="321" spans="1:14" ht="12" hidden="1" customHeight="1" x14ac:dyDescent="0.2">
      <c r="A321" s="3"/>
      <c r="B321" s="3"/>
      <c r="C321" s="3"/>
      <c r="D321" s="3"/>
      <c r="E321" s="3"/>
      <c r="G321" s="22" t="s">
        <v>472</v>
      </c>
      <c r="H321" s="29"/>
      <c r="I321" s="22" t="s">
        <v>480</v>
      </c>
      <c r="J321" s="22"/>
      <c r="K321" s="12" t="s">
        <v>481</v>
      </c>
      <c r="M321" s="12"/>
      <c r="N321" s="12"/>
    </row>
    <row r="322" spans="1:14" ht="12" hidden="1" customHeight="1" x14ac:dyDescent="0.2">
      <c r="A322" s="3"/>
      <c r="B322" s="3"/>
      <c r="C322" s="3"/>
      <c r="D322" s="3"/>
      <c r="E322" s="3"/>
      <c r="G322" s="22" t="s">
        <v>472</v>
      </c>
      <c r="H322" s="29"/>
      <c r="I322" s="22" t="s">
        <v>482</v>
      </c>
      <c r="J322" s="22"/>
      <c r="K322" s="12" t="s">
        <v>483</v>
      </c>
      <c r="M322" s="12"/>
      <c r="N322" s="12"/>
    </row>
    <row r="323" spans="1:14" ht="12" hidden="1" customHeight="1" x14ac:dyDescent="0.2">
      <c r="A323" s="3"/>
      <c r="B323" s="3"/>
      <c r="C323" s="3"/>
      <c r="D323" s="3"/>
      <c r="E323" s="3"/>
      <c r="G323" s="22" t="s">
        <v>472</v>
      </c>
      <c r="H323" s="29"/>
      <c r="I323" s="22" t="s">
        <v>484</v>
      </c>
      <c r="J323" s="22"/>
      <c r="K323" s="12" t="s">
        <v>589</v>
      </c>
      <c r="M323" s="12"/>
      <c r="N323" s="12"/>
    </row>
    <row r="324" spans="1:14" ht="12" hidden="1" customHeight="1" x14ac:dyDescent="0.2">
      <c r="A324" s="3"/>
      <c r="B324" s="3"/>
      <c r="C324" s="3"/>
      <c r="D324" s="3"/>
      <c r="E324" s="3"/>
      <c r="G324" s="22" t="s">
        <v>472</v>
      </c>
      <c r="H324" s="29"/>
      <c r="I324" s="22" t="s">
        <v>485</v>
      </c>
      <c r="J324" s="22"/>
      <c r="K324" s="12" t="s">
        <v>582</v>
      </c>
      <c r="M324" s="12"/>
      <c r="N324" s="12"/>
    </row>
    <row r="325" spans="1:14" ht="12" hidden="1" customHeight="1" x14ac:dyDescent="0.2">
      <c r="A325" s="3"/>
      <c r="B325" s="3"/>
      <c r="C325" s="3"/>
      <c r="D325" s="3"/>
      <c r="E325" s="3"/>
      <c r="G325" s="22" t="s">
        <v>472</v>
      </c>
      <c r="H325" s="29"/>
      <c r="I325" s="22" t="s">
        <v>486</v>
      </c>
      <c r="J325" s="22"/>
      <c r="K325" s="12" t="s">
        <v>487</v>
      </c>
      <c r="M325" s="12"/>
      <c r="N325" s="12"/>
    </row>
    <row r="326" spans="1:14" ht="12" hidden="1" customHeight="1" x14ac:dyDescent="0.2">
      <c r="A326" s="3"/>
      <c r="B326" s="3"/>
      <c r="C326" s="3"/>
      <c r="D326" s="3"/>
      <c r="E326" s="3"/>
      <c r="G326" s="12"/>
      <c r="H326" s="29"/>
      <c r="I326" s="22"/>
      <c r="J326" s="22"/>
      <c r="K326" s="3"/>
      <c r="M326" s="12"/>
      <c r="N326" s="12"/>
    </row>
    <row r="327" spans="1:14" ht="12" hidden="1" customHeight="1" x14ac:dyDescent="0.2">
      <c r="A327" s="3"/>
      <c r="B327" s="18" t="s">
        <v>488</v>
      </c>
      <c r="C327" s="3" t="s">
        <v>604</v>
      </c>
      <c r="D327" s="3"/>
      <c r="E327" s="3"/>
      <c r="G327" s="22" t="s">
        <v>488</v>
      </c>
      <c r="H327" s="29">
        <f>+H329+H344+H351</f>
        <v>0</v>
      </c>
      <c r="I327" s="8">
        <v>8</v>
      </c>
      <c r="J327" s="8"/>
      <c r="K327" s="17" t="s">
        <v>489</v>
      </c>
      <c r="M327" s="12"/>
      <c r="N327" s="12"/>
    </row>
    <row r="328" spans="1:14" ht="12" hidden="1" customHeight="1" x14ac:dyDescent="0.2">
      <c r="A328" s="3"/>
      <c r="B328" s="3"/>
      <c r="C328" s="3"/>
      <c r="D328" s="3"/>
      <c r="E328" s="3"/>
      <c r="G328" s="12"/>
      <c r="H328" s="29"/>
      <c r="I328" s="22"/>
      <c r="J328" s="22"/>
      <c r="K328" s="3"/>
      <c r="M328" s="12"/>
      <c r="N328" s="12"/>
    </row>
    <row r="329" spans="1:14" ht="12" hidden="1" customHeight="1" x14ac:dyDescent="0.2">
      <c r="A329" s="3"/>
      <c r="B329" s="3"/>
      <c r="C329" s="18" t="s">
        <v>490</v>
      </c>
      <c r="D329" s="3" t="s">
        <v>491</v>
      </c>
      <c r="E329" s="3"/>
      <c r="G329" s="12"/>
      <c r="H329" s="29">
        <f>SUM(H330:H342)</f>
        <v>0</v>
      </c>
      <c r="I329" s="3"/>
      <c r="J329" s="3"/>
      <c r="K329" s="3"/>
      <c r="M329" s="12"/>
      <c r="N329" s="12"/>
    </row>
    <row r="330" spans="1:14" ht="12" hidden="1" customHeight="1" x14ac:dyDescent="0.2">
      <c r="A330" s="3"/>
      <c r="B330" s="3"/>
      <c r="C330" s="3"/>
      <c r="D330" s="3"/>
      <c r="E330" s="3"/>
      <c r="G330" s="22" t="s">
        <v>490</v>
      </c>
      <c r="H330" s="29"/>
      <c r="I330" s="8" t="s">
        <v>492</v>
      </c>
      <c r="J330" s="8"/>
      <c r="K330" s="17" t="s">
        <v>575</v>
      </c>
      <c r="M330" s="12"/>
      <c r="N330" s="12"/>
    </row>
    <row r="331" spans="1:14" ht="12" hidden="1" customHeight="1" x14ac:dyDescent="0.2">
      <c r="A331" s="3"/>
      <c r="B331" s="3"/>
      <c r="C331" s="3"/>
      <c r="D331" s="3"/>
      <c r="E331" s="3"/>
      <c r="G331" s="22" t="s">
        <v>490</v>
      </c>
      <c r="H331" s="29"/>
      <c r="I331" s="22" t="s">
        <v>493</v>
      </c>
      <c r="J331" s="22"/>
      <c r="K331" s="12" t="s">
        <v>584</v>
      </c>
      <c r="M331" s="12"/>
      <c r="N331" s="12"/>
    </row>
    <row r="332" spans="1:14" ht="12" hidden="1" customHeight="1" x14ac:dyDescent="0.2">
      <c r="A332" s="3"/>
      <c r="B332" s="3"/>
      <c r="C332" s="3"/>
      <c r="D332" s="3"/>
      <c r="E332" s="3"/>
      <c r="G332" s="22" t="s">
        <v>490</v>
      </c>
      <c r="H332" s="29"/>
      <c r="I332" s="22" t="s">
        <v>494</v>
      </c>
      <c r="J332" s="22"/>
      <c r="K332" s="12" t="s">
        <v>583</v>
      </c>
      <c r="M332" s="12"/>
      <c r="N332" s="12"/>
    </row>
    <row r="333" spans="1:14" ht="12" hidden="1" customHeight="1" x14ac:dyDescent="0.2">
      <c r="A333" s="3"/>
      <c r="B333" s="3"/>
      <c r="C333" s="3"/>
      <c r="D333" s="3"/>
      <c r="E333" s="3"/>
      <c r="G333" s="22" t="s">
        <v>490</v>
      </c>
      <c r="H333" s="29"/>
      <c r="I333" s="8" t="s">
        <v>495</v>
      </c>
      <c r="J333" s="8"/>
      <c r="K333" s="17" t="s">
        <v>576</v>
      </c>
      <c r="M333" s="12"/>
      <c r="N333" s="12"/>
    </row>
    <row r="334" spans="1:14" ht="12" hidden="1" customHeight="1" x14ac:dyDescent="0.2">
      <c r="A334" s="3"/>
      <c r="B334" s="3"/>
      <c r="C334" s="3"/>
      <c r="D334" s="3"/>
      <c r="E334" s="3"/>
      <c r="G334" s="22" t="s">
        <v>490</v>
      </c>
      <c r="H334" s="29"/>
      <c r="I334" s="22" t="s">
        <v>496</v>
      </c>
      <c r="J334" s="22"/>
      <c r="K334" s="12" t="s">
        <v>497</v>
      </c>
      <c r="M334" s="12"/>
      <c r="N334" s="12"/>
    </row>
    <row r="335" spans="1:14" ht="12" hidden="1" customHeight="1" x14ac:dyDescent="0.2">
      <c r="A335" s="3"/>
      <c r="B335" s="3"/>
      <c r="C335" s="3"/>
      <c r="D335" s="3"/>
      <c r="E335" s="3"/>
      <c r="G335" s="22" t="s">
        <v>490</v>
      </c>
      <c r="H335" s="29"/>
      <c r="I335" s="22" t="s">
        <v>498</v>
      </c>
      <c r="J335" s="22"/>
      <c r="K335" s="12" t="s">
        <v>499</v>
      </c>
      <c r="M335" s="12"/>
      <c r="N335" s="12"/>
    </row>
    <row r="336" spans="1:14" ht="12" hidden="1" customHeight="1" x14ac:dyDescent="0.2">
      <c r="A336" s="3"/>
      <c r="B336" s="3"/>
      <c r="C336" s="3"/>
      <c r="D336" s="3"/>
      <c r="E336" s="3"/>
      <c r="G336" s="22" t="s">
        <v>490</v>
      </c>
      <c r="H336" s="29"/>
      <c r="I336" s="22" t="s">
        <v>500</v>
      </c>
      <c r="J336" s="22"/>
      <c r="K336" s="12" t="s">
        <v>524</v>
      </c>
      <c r="M336" s="12"/>
      <c r="N336" s="12"/>
    </row>
    <row r="337" spans="1:14" ht="12" hidden="1" customHeight="1" x14ac:dyDescent="0.2">
      <c r="A337" s="3"/>
      <c r="B337" s="3"/>
      <c r="C337" s="3"/>
      <c r="D337" s="3"/>
      <c r="E337" s="3"/>
      <c r="G337" s="22" t="s">
        <v>490</v>
      </c>
      <c r="H337" s="29"/>
      <c r="I337" s="22" t="s">
        <v>501</v>
      </c>
      <c r="J337" s="22"/>
      <c r="K337" s="12" t="s">
        <v>502</v>
      </c>
      <c r="M337" s="12"/>
      <c r="N337" s="12"/>
    </row>
    <row r="338" spans="1:14" ht="12" hidden="1" customHeight="1" x14ac:dyDescent="0.2">
      <c r="A338" s="3"/>
      <c r="B338" s="3"/>
      <c r="C338" s="3"/>
      <c r="D338" s="3"/>
      <c r="E338" s="3"/>
      <c r="G338" s="22" t="s">
        <v>490</v>
      </c>
      <c r="H338" s="29"/>
      <c r="I338" s="22" t="s">
        <v>503</v>
      </c>
      <c r="J338" s="22"/>
      <c r="K338" s="12" t="s">
        <v>504</v>
      </c>
      <c r="M338" s="12"/>
      <c r="N338" s="12"/>
    </row>
    <row r="339" spans="1:14" ht="12" hidden="1" customHeight="1" x14ac:dyDescent="0.2">
      <c r="A339" s="3"/>
      <c r="B339" s="3"/>
      <c r="C339" s="3"/>
      <c r="D339" s="3"/>
      <c r="E339" s="3"/>
      <c r="G339" s="22" t="s">
        <v>490</v>
      </c>
      <c r="H339" s="29"/>
      <c r="I339" s="22" t="s">
        <v>505</v>
      </c>
      <c r="J339" s="22"/>
      <c r="K339" s="12" t="s">
        <v>588</v>
      </c>
      <c r="M339" s="12"/>
      <c r="N339" s="12"/>
    </row>
    <row r="340" spans="1:14" ht="12" hidden="1" customHeight="1" x14ac:dyDescent="0.2">
      <c r="A340" s="3"/>
      <c r="B340" s="3"/>
      <c r="C340" s="3"/>
      <c r="D340" s="3"/>
      <c r="E340" s="3"/>
      <c r="G340" s="22" t="s">
        <v>490</v>
      </c>
      <c r="H340" s="29"/>
      <c r="I340" s="22" t="s">
        <v>506</v>
      </c>
      <c r="J340" s="22"/>
      <c r="K340" s="12" t="s">
        <v>525</v>
      </c>
      <c r="M340" s="12"/>
      <c r="N340" s="12"/>
    </row>
    <row r="341" spans="1:14" ht="12" hidden="1" customHeight="1" x14ac:dyDescent="0.2">
      <c r="A341" s="3"/>
      <c r="B341" s="3"/>
      <c r="C341" s="3"/>
      <c r="D341" s="3"/>
      <c r="E341" s="3"/>
      <c r="F341" s="35"/>
      <c r="G341" s="22" t="s">
        <v>490</v>
      </c>
      <c r="H341" s="29"/>
      <c r="I341" s="8" t="s">
        <v>634</v>
      </c>
      <c r="J341" s="8"/>
      <c r="K341" s="17" t="s">
        <v>635</v>
      </c>
      <c r="L341" s="31"/>
      <c r="M341" s="12"/>
      <c r="N341" s="12"/>
    </row>
    <row r="342" spans="1:14" ht="12" hidden="1" customHeight="1" x14ac:dyDescent="0.2">
      <c r="A342" s="3"/>
      <c r="B342" s="3"/>
      <c r="C342" s="3"/>
      <c r="D342" s="3"/>
      <c r="E342" s="3"/>
      <c r="G342" s="22" t="s">
        <v>490</v>
      </c>
      <c r="H342" s="29"/>
      <c r="I342" s="22" t="s">
        <v>637</v>
      </c>
      <c r="J342" s="22"/>
      <c r="K342" s="12" t="s">
        <v>636</v>
      </c>
      <c r="M342" s="12"/>
      <c r="N342" s="12"/>
    </row>
    <row r="343" spans="1:14" ht="12" hidden="1" customHeight="1" x14ac:dyDescent="0.2">
      <c r="A343" s="3"/>
      <c r="B343" s="3"/>
      <c r="C343" s="3"/>
      <c r="D343" s="3"/>
      <c r="E343" s="3"/>
      <c r="G343" s="22"/>
      <c r="H343" s="29"/>
      <c r="I343" s="22"/>
      <c r="J343" s="22"/>
      <c r="K343" s="12"/>
      <c r="M343" s="12"/>
      <c r="N343" s="12"/>
    </row>
    <row r="344" spans="1:14" ht="12" hidden="1" customHeight="1" x14ac:dyDescent="0.2">
      <c r="A344" s="3"/>
      <c r="B344" s="3"/>
      <c r="C344" s="18" t="s">
        <v>507</v>
      </c>
      <c r="D344" s="3" t="s">
        <v>508</v>
      </c>
      <c r="E344" s="3"/>
      <c r="G344" s="12"/>
      <c r="H344" s="29">
        <f>SUM(H345:H349)</f>
        <v>0</v>
      </c>
      <c r="I344" s="22"/>
      <c r="J344" s="22"/>
      <c r="K344" s="3"/>
      <c r="M344" s="12"/>
      <c r="N344" s="12"/>
    </row>
    <row r="345" spans="1:14" ht="12" hidden="1" customHeight="1" x14ac:dyDescent="0.2">
      <c r="A345" s="3"/>
      <c r="B345" s="3"/>
      <c r="C345" s="3"/>
      <c r="D345" s="3"/>
      <c r="E345" s="3"/>
      <c r="G345" s="22" t="s">
        <v>507</v>
      </c>
      <c r="H345" s="29"/>
      <c r="I345" s="8" t="s">
        <v>492</v>
      </c>
      <c r="J345" s="8"/>
      <c r="K345" s="17" t="s">
        <v>575</v>
      </c>
      <c r="M345" s="12"/>
      <c r="N345" s="12"/>
    </row>
    <row r="346" spans="1:14" ht="12" hidden="1" customHeight="1" x14ac:dyDescent="0.2">
      <c r="A346" s="3"/>
      <c r="B346" s="3"/>
      <c r="C346" s="3"/>
      <c r="D346" s="3"/>
      <c r="E346" s="3"/>
      <c r="F346" s="3"/>
      <c r="G346" s="22" t="s">
        <v>507</v>
      </c>
      <c r="H346" s="29"/>
      <c r="I346" s="22" t="s">
        <v>509</v>
      </c>
      <c r="J346" s="22"/>
      <c r="K346" s="12" t="s">
        <v>586</v>
      </c>
      <c r="M346" s="12"/>
      <c r="N346" s="12"/>
    </row>
    <row r="347" spans="1:14" ht="12" hidden="1" customHeight="1" x14ac:dyDescent="0.2">
      <c r="A347" s="3"/>
      <c r="B347" s="3"/>
      <c r="C347" s="3"/>
      <c r="D347" s="3"/>
      <c r="E347" s="3"/>
      <c r="F347" s="3"/>
      <c r="G347" s="22" t="s">
        <v>507</v>
      </c>
      <c r="H347" s="29"/>
      <c r="I347" s="22" t="s">
        <v>510</v>
      </c>
      <c r="J347" s="22"/>
      <c r="K347" s="12" t="s">
        <v>585</v>
      </c>
      <c r="M347" s="12"/>
      <c r="N347" s="12"/>
    </row>
    <row r="348" spans="1:14" ht="12" hidden="1" customHeight="1" x14ac:dyDescent="0.2">
      <c r="A348" s="3"/>
      <c r="B348" s="3"/>
      <c r="C348" s="3"/>
      <c r="D348" s="3"/>
      <c r="E348" s="3"/>
      <c r="F348" s="3"/>
      <c r="G348" s="22" t="s">
        <v>507</v>
      </c>
      <c r="H348" s="29"/>
      <c r="I348" s="8" t="s">
        <v>495</v>
      </c>
      <c r="J348" s="8"/>
      <c r="K348" s="17" t="s">
        <v>576</v>
      </c>
      <c r="M348" s="12"/>
      <c r="N348" s="12"/>
    </row>
    <row r="349" spans="1:14" ht="12" hidden="1" customHeight="1" x14ac:dyDescent="0.2">
      <c r="A349" s="3"/>
      <c r="B349" s="3"/>
      <c r="C349" s="3"/>
      <c r="D349" s="3"/>
      <c r="E349" s="3"/>
      <c r="F349" s="3"/>
      <c r="G349" s="22" t="s">
        <v>507</v>
      </c>
      <c r="H349" s="29"/>
      <c r="I349" s="22" t="s">
        <v>511</v>
      </c>
      <c r="J349" s="22"/>
      <c r="K349" s="12" t="s">
        <v>587</v>
      </c>
      <c r="M349" s="12"/>
      <c r="N349" s="12"/>
    </row>
    <row r="350" spans="1:14" ht="12" hidden="1" customHeight="1" x14ac:dyDescent="0.2">
      <c r="A350" s="3"/>
      <c r="B350" s="3"/>
      <c r="C350" s="3"/>
      <c r="D350" s="3"/>
      <c r="E350" s="3"/>
      <c r="F350" s="3"/>
      <c r="G350" s="12"/>
      <c r="H350" s="29"/>
      <c r="I350" s="22"/>
      <c r="J350" s="22"/>
      <c r="K350" s="3"/>
      <c r="M350" s="12"/>
      <c r="N350" s="12"/>
    </row>
    <row r="351" spans="1:14" ht="12" hidden="1" customHeight="1" x14ac:dyDescent="0.2">
      <c r="A351" s="3"/>
      <c r="B351" s="18" t="s">
        <v>512</v>
      </c>
      <c r="C351" s="3" t="s">
        <v>513</v>
      </c>
      <c r="D351" s="3"/>
      <c r="E351" s="12"/>
      <c r="F351" s="12"/>
      <c r="G351" s="22" t="s">
        <v>512</v>
      </c>
      <c r="H351" s="29"/>
      <c r="I351" s="8" t="s">
        <v>514</v>
      </c>
      <c r="J351" s="8"/>
      <c r="K351" s="17" t="s">
        <v>513</v>
      </c>
      <c r="M351" s="12"/>
      <c r="N351" s="12"/>
    </row>
    <row r="352" spans="1:14" ht="12" hidden="1" customHeight="1" x14ac:dyDescent="0.2">
      <c r="A352" s="3"/>
      <c r="B352" s="3"/>
      <c r="C352" s="3"/>
      <c r="D352" s="3"/>
      <c r="E352" s="3"/>
      <c r="F352" s="3"/>
      <c r="G352" s="22" t="s">
        <v>512</v>
      </c>
      <c r="H352" s="29"/>
      <c r="I352" s="22" t="s">
        <v>516</v>
      </c>
      <c r="J352" s="22"/>
      <c r="K352" s="12" t="s">
        <v>517</v>
      </c>
      <c r="M352" s="12"/>
      <c r="N352" s="12"/>
    </row>
    <row r="353" spans="1:21" ht="12" hidden="1" customHeight="1" x14ac:dyDescent="0.2">
      <c r="A353" s="3"/>
      <c r="B353" s="3"/>
      <c r="C353" s="3"/>
      <c r="D353" s="3"/>
      <c r="E353" s="3" t="s">
        <v>0</v>
      </c>
      <c r="F353" s="3"/>
      <c r="G353" s="22" t="s">
        <v>512</v>
      </c>
      <c r="H353" s="29"/>
      <c r="I353" s="22" t="s">
        <v>529</v>
      </c>
      <c r="J353" s="22"/>
      <c r="K353" s="12" t="s">
        <v>515</v>
      </c>
      <c r="M353" s="12"/>
      <c r="N353" s="12"/>
    </row>
    <row r="354" spans="1:21" ht="12" customHeight="1" x14ac:dyDescent="0.2">
      <c r="A354" s="3"/>
      <c r="B354" s="3"/>
      <c r="C354" s="3"/>
      <c r="D354" s="3"/>
      <c r="E354" s="3"/>
      <c r="F354" s="3"/>
      <c r="G354" s="12"/>
      <c r="H354" s="29"/>
      <c r="I354" s="22"/>
      <c r="J354" s="22"/>
      <c r="K354" s="12"/>
      <c r="M354" s="12"/>
      <c r="N354" s="12"/>
      <c r="U354" s="2">
        <v>290</v>
      </c>
    </row>
    <row r="355" spans="1:21" ht="12" hidden="1" customHeight="1" x14ac:dyDescent="0.2">
      <c r="D355" s="12"/>
      <c r="E355" s="3"/>
      <c r="F355" s="3"/>
      <c r="G355" s="22" t="s">
        <v>0</v>
      </c>
      <c r="H355" s="29"/>
      <c r="I355" s="8">
        <v>9</v>
      </c>
      <c r="J355" s="8"/>
      <c r="K355" s="17" t="s">
        <v>50</v>
      </c>
      <c r="M355" s="12"/>
      <c r="N355" s="12"/>
    </row>
    <row r="356" spans="1:21" ht="12" customHeight="1" x14ac:dyDescent="0.2">
      <c r="A356" s="14">
        <v>4</v>
      </c>
      <c r="B356" s="9" t="s">
        <v>526</v>
      </c>
      <c r="C356" s="3"/>
      <c r="D356" s="3"/>
      <c r="E356" s="3"/>
      <c r="F356" s="3"/>
      <c r="G356" s="22" t="s">
        <v>0</v>
      </c>
      <c r="H356" s="29">
        <f>SUM(H357:H358)</f>
        <v>0</v>
      </c>
      <c r="I356" s="8" t="s">
        <v>518</v>
      </c>
      <c r="J356" s="8"/>
      <c r="K356" s="17" t="s">
        <v>577</v>
      </c>
      <c r="M356" s="12"/>
      <c r="N356" s="12"/>
    </row>
    <row r="357" spans="1:21" ht="12" hidden="1" customHeight="1" x14ac:dyDescent="0.2">
      <c r="A357" s="3"/>
      <c r="B357" s="3"/>
      <c r="C357" s="3"/>
      <c r="D357" s="3"/>
      <c r="E357" s="3"/>
      <c r="F357" s="3"/>
      <c r="G357" s="22">
        <v>4</v>
      </c>
      <c r="H357" s="29"/>
      <c r="I357" s="22" t="s">
        <v>519</v>
      </c>
      <c r="J357" s="22"/>
      <c r="K357" s="12" t="s">
        <v>520</v>
      </c>
      <c r="N357" s="12"/>
    </row>
    <row r="358" spans="1:21" ht="12" hidden="1" customHeight="1" x14ac:dyDescent="0.2">
      <c r="A358" s="3"/>
      <c r="B358" s="3"/>
      <c r="C358" s="3"/>
      <c r="D358" s="3"/>
      <c r="E358" s="3"/>
      <c r="F358" s="3"/>
      <c r="G358" s="22">
        <v>4</v>
      </c>
      <c r="H358" s="29"/>
      <c r="I358" s="22" t="s">
        <v>521</v>
      </c>
      <c r="J358" s="22"/>
      <c r="K358" s="12" t="s">
        <v>522</v>
      </c>
      <c r="N358" s="12"/>
    </row>
    <row r="359" spans="1:21" ht="12" customHeight="1" x14ac:dyDescent="0.2">
      <c r="G359" s="2"/>
      <c r="H359" s="29"/>
      <c r="I359" s="2"/>
      <c r="J359" s="2"/>
      <c r="N359" s="12"/>
      <c r="Q359" s="3"/>
    </row>
    <row r="360" spans="1:21" ht="12" customHeight="1" thickBot="1" x14ac:dyDescent="0.25">
      <c r="A360" s="24"/>
      <c r="B360" s="24"/>
      <c r="C360" s="24"/>
      <c r="D360" s="24"/>
      <c r="E360" s="24" t="s">
        <v>0</v>
      </c>
      <c r="F360" s="24"/>
      <c r="G360" s="36"/>
      <c r="H360" s="28"/>
      <c r="I360" s="27"/>
      <c r="J360" s="27"/>
      <c r="K360" s="24"/>
      <c r="Q360" s="3"/>
    </row>
    <row r="361" spans="1:21" ht="12" customHeight="1" x14ac:dyDescent="0.2">
      <c r="H361" s="45">
        <f>+H6+H238</f>
        <v>1199803867.1099999</v>
      </c>
      <c r="I361" s="38"/>
    </row>
    <row r="363" spans="1:21" ht="12" customHeight="1" x14ac:dyDescent="0.2">
      <c r="H363" s="32"/>
    </row>
    <row r="364" spans="1:21" ht="12" customHeight="1" x14ac:dyDescent="0.2">
      <c r="H364" s="38">
        <f>+'Total Egresos'!D185</f>
        <v>1209579597.1099999</v>
      </c>
    </row>
    <row r="365" spans="1:21" ht="12" customHeight="1" x14ac:dyDescent="0.2">
      <c r="H365" s="38">
        <f>H364-H361</f>
        <v>9775730</v>
      </c>
    </row>
  </sheetData>
  <mergeCells count="4">
    <mergeCell ref="A2:K2"/>
    <mergeCell ref="A4:F4"/>
    <mergeCell ref="L205:L206"/>
    <mergeCell ref="A1:K1"/>
  </mergeCells>
  <printOptions horizontalCentered="1" verticalCentered="1"/>
  <pageMargins left="0.19685039370078741" right="0.19685039370078741" top="1.5748031496062993" bottom="1.1811023622047245" header="0.19685039370078741" footer="0.19685039370078741"/>
  <pageSetup scale="65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7"/>
  <sheetViews>
    <sheetView topLeftCell="B31" zoomScaleNormal="100" workbookViewId="0">
      <selection activeCell="K49" sqref="K49"/>
    </sheetView>
  </sheetViews>
  <sheetFormatPr baseColWidth="10" defaultColWidth="11.42578125" defaultRowHeight="12" customHeight="1" x14ac:dyDescent="0.2"/>
  <cols>
    <col min="1" max="1" width="1.85546875" style="2" customWidth="1"/>
    <col min="2" max="2" width="4.7109375" style="2" customWidth="1"/>
    <col min="3" max="3" width="5.28515625" style="2" customWidth="1"/>
    <col min="4" max="4" width="5.7109375" style="2" customWidth="1"/>
    <col min="5" max="5" width="6.28515625" style="2" customWidth="1"/>
    <col min="6" max="6" width="17.7109375" style="2" bestFit="1" customWidth="1"/>
    <col min="7" max="7" width="9.85546875" style="7" customWidth="1"/>
    <col min="8" max="8" width="15.42578125" style="7" bestFit="1" customWidth="1"/>
    <col min="9" max="9" width="9.7109375" style="7" customWidth="1"/>
    <col min="10" max="10" width="1.7109375" style="7" customWidth="1"/>
    <col min="11" max="11" width="76.28515625" style="51" bestFit="1" customWidth="1"/>
    <col min="12" max="12" width="12.7109375" style="3" hidden="1" customWidth="1"/>
    <col min="13" max="14" width="11.42578125" style="2"/>
    <col min="15" max="16" width="15.28515625" style="2" bestFit="1" customWidth="1"/>
    <col min="17" max="17" width="13.28515625" style="2" bestFit="1" customWidth="1"/>
    <col min="18" max="16384" width="11.42578125" style="2"/>
  </cols>
  <sheetData>
    <row r="1" spans="1:16" ht="12" customHeight="1" x14ac:dyDescent="0.2">
      <c r="A1" s="198" t="s">
        <v>937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6" ht="15" customHeight="1" x14ac:dyDescent="0.2">
      <c r="A2" s="195" t="s">
        <v>618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6" ht="15" customHeight="1" x14ac:dyDescent="0.2">
      <c r="A3" s="3"/>
      <c r="B3" s="3"/>
      <c r="C3" s="3"/>
      <c r="D3" s="3"/>
      <c r="E3" s="3"/>
      <c r="F3" s="3"/>
      <c r="G3" s="4" t="s">
        <v>1</v>
      </c>
      <c r="H3" s="4"/>
      <c r="I3" s="4" t="s">
        <v>1</v>
      </c>
      <c r="J3" s="4"/>
      <c r="K3" s="44"/>
    </row>
    <row r="4" spans="1:16" ht="34.5" customHeight="1" thickBot="1" x14ac:dyDescent="0.25">
      <c r="A4" s="196" t="s">
        <v>621</v>
      </c>
      <c r="B4" s="196"/>
      <c r="C4" s="196"/>
      <c r="D4" s="196"/>
      <c r="E4" s="196"/>
      <c r="F4" s="196"/>
      <c r="G4" s="5" t="s">
        <v>2</v>
      </c>
      <c r="H4" s="5"/>
      <c r="I4" s="5" t="s">
        <v>3</v>
      </c>
      <c r="J4" s="5"/>
      <c r="K4" s="47" t="s">
        <v>620</v>
      </c>
      <c r="L4" s="2"/>
    </row>
    <row r="5" spans="1:16" ht="12" customHeight="1" x14ac:dyDescent="0.2">
      <c r="A5" s="3"/>
      <c r="B5" s="3"/>
      <c r="C5" s="3"/>
      <c r="D5" s="3"/>
      <c r="E5" s="3"/>
      <c r="F5" s="3"/>
      <c r="K5" s="44"/>
    </row>
    <row r="6" spans="1:16" s="11" customFormat="1" ht="12" customHeight="1" x14ac:dyDescent="0.2">
      <c r="A6" s="8" t="s">
        <v>4</v>
      </c>
      <c r="B6" s="9" t="s">
        <v>5</v>
      </c>
      <c r="C6" s="9"/>
      <c r="D6" s="9"/>
      <c r="E6" s="9"/>
      <c r="F6" s="9"/>
      <c r="G6" s="9"/>
      <c r="H6" s="10">
        <f>+H8+H165+H195</f>
        <v>1026897434.954659</v>
      </c>
      <c r="I6" s="9"/>
      <c r="J6" s="9"/>
      <c r="K6" s="48"/>
      <c r="L6" s="9"/>
    </row>
    <row r="7" spans="1:16" ht="12" customHeight="1" x14ac:dyDescent="0.2">
      <c r="A7" s="3"/>
      <c r="B7" s="3"/>
      <c r="C7" s="3"/>
      <c r="D7" s="3"/>
      <c r="E7" s="3"/>
      <c r="F7" s="3"/>
      <c r="G7" s="12"/>
      <c r="H7" s="10"/>
      <c r="I7" s="12"/>
      <c r="J7" s="12"/>
      <c r="K7" s="44"/>
    </row>
    <row r="8" spans="1:16" ht="12" customHeight="1" x14ac:dyDescent="0.2">
      <c r="A8" s="3"/>
      <c r="B8" s="13" t="s">
        <v>6</v>
      </c>
      <c r="C8" s="14" t="s">
        <v>7</v>
      </c>
      <c r="D8" s="14"/>
      <c r="E8" s="14"/>
      <c r="F8" s="14"/>
      <c r="G8" s="12"/>
      <c r="H8" s="10">
        <f>+H48</f>
        <v>679624985.184659</v>
      </c>
      <c r="I8" s="12"/>
      <c r="J8" s="12"/>
      <c r="K8" s="44"/>
    </row>
    <row r="9" spans="1:16" ht="12" customHeight="1" x14ac:dyDescent="0.2">
      <c r="A9" s="3"/>
      <c r="B9" s="3"/>
      <c r="C9" s="3"/>
      <c r="D9" s="3"/>
      <c r="E9" s="3"/>
      <c r="F9" s="3"/>
      <c r="G9" s="12"/>
      <c r="H9" s="15"/>
      <c r="I9" s="12"/>
      <c r="J9" s="12"/>
      <c r="K9" s="44"/>
      <c r="N9" s="23" t="s">
        <v>643</v>
      </c>
      <c r="O9" s="23" t="s">
        <v>644</v>
      </c>
    </row>
    <row r="10" spans="1:16" s="7" customFormat="1" ht="12" customHeight="1" x14ac:dyDescent="0.2">
      <c r="A10" s="12"/>
      <c r="B10" s="12"/>
      <c r="C10" s="8" t="s">
        <v>8</v>
      </c>
      <c r="D10" s="9" t="s">
        <v>9</v>
      </c>
      <c r="E10" s="9"/>
      <c r="G10" s="8" t="s">
        <v>8</v>
      </c>
      <c r="H10" s="16">
        <f>+H12+H34</f>
        <v>1384144213.03</v>
      </c>
      <c r="I10" s="8">
        <v>0</v>
      </c>
      <c r="J10" s="8"/>
      <c r="K10" s="49" t="s">
        <v>9</v>
      </c>
      <c r="L10" s="12"/>
      <c r="M10" s="38"/>
      <c r="N10" s="38">
        <v>938180219.58333945</v>
      </c>
      <c r="O10" s="38">
        <v>1557927024.0766606</v>
      </c>
      <c r="P10" s="38">
        <f>O11+O14+O18</f>
        <v>1238945029.1314521</v>
      </c>
    </row>
    <row r="11" spans="1:16" ht="12" customHeight="1" x14ac:dyDescent="0.2">
      <c r="A11" s="3"/>
      <c r="B11" s="3"/>
      <c r="C11" s="3"/>
      <c r="D11" s="3"/>
      <c r="E11" s="3"/>
      <c r="G11" s="12"/>
      <c r="H11" s="15"/>
      <c r="I11" s="12"/>
      <c r="J11" s="12"/>
      <c r="K11" s="44"/>
      <c r="M11" s="23"/>
      <c r="N11" s="23">
        <v>339195268</v>
      </c>
      <c r="O11" s="23">
        <v>619425000</v>
      </c>
    </row>
    <row r="12" spans="1:16" ht="12" customHeight="1" x14ac:dyDescent="0.2">
      <c r="A12" s="3"/>
      <c r="B12" s="3"/>
      <c r="C12" s="3"/>
      <c r="D12" s="18" t="s">
        <v>10</v>
      </c>
      <c r="E12" s="3" t="s">
        <v>605</v>
      </c>
      <c r="G12" s="12"/>
      <c r="H12" s="15">
        <f>SUM(H13:H33)</f>
        <v>1102792669.1900001</v>
      </c>
      <c r="I12" s="12"/>
      <c r="J12" s="12"/>
      <c r="K12" s="44"/>
      <c r="M12" s="23"/>
      <c r="N12" s="23">
        <v>333695268</v>
      </c>
      <c r="O12" s="23">
        <v>615676200</v>
      </c>
    </row>
    <row r="13" spans="1:16" ht="12" customHeight="1" x14ac:dyDescent="0.2">
      <c r="A13" s="3"/>
      <c r="B13" s="3"/>
      <c r="C13" s="3"/>
      <c r="D13" s="3"/>
      <c r="E13" s="3"/>
      <c r="G13" s="13" t="s">
        <v>10</v>
      </c>
      <c r="H13" s="16"/>
      <c r="I13" s="13" t="s">
        <v>11</v>
      </c>
      <c r="J13" s="13"/>
      <c r="K13" s="50" t="s">
        <v>530</v>
      </c>
      <c r="M13" s="23"/>
      <c r="N13" s="23">
        <v>5500000</v>
      </c>
      <c r="O13" s="23">
        <v>7500000</v>
      </c>
    </row>
    <row r="14" spans="1:16" ht="12" customHeight="1" x14ac:dyDescent="0.2">
      <c r="A14" s="3"/>
      <c r="B14" s="3"/>
      <c r="C14" s="3"/>
      <c r="D14" s="3"/>
      <c r="E14" s="3"/>
      <c r="F14" s="21"/>
      <c r="G14" s="18" t="s">
        <v>10</v>
      </c>
      <c r="H14" s="104">
        <f>'Total Egresos'!E8</f>
        <v>587451600</v>
      </c>
      <c r="I14" s="18" t="s">
        <v>12</v>
      </c>
      <c r="J14" s="18"/>
      <c r="K14" s="44" t="s">
        <v>13</v>
      </c>
      <c r="M14" s="23"/>
      <c r="N14" s="23">
        <v>25809356</v>
      </c>
      <c r="O14" s="23">
        <v>22100000</v>
      </c>
    </row>
    <row r="15" spans="1:16" ht="12" customHeight="1" x14ac:dyDescent="0.2">
      <c r="A15" s="3"/>
      <c r="B15" s="3"/>
      <c r="C15" s="3"/>
      <c r="D15" s="3"/>
      <c r="E15" s="3"/>
      <c r="G15" s="18" t="s">
        <v>10</v>
      </c>
      <c r="H15" s="29">
        <v>0</v>
      </c>
      <c r="I15" s="18" t="s">
        <v>14</v>
      </c>
      <c r="J15" s="18"/>
      <c r="K15" s="44" t="s">
        <v>15</v>
      </c>
      <c r="M15" s="23"/>
      <c r="N15" s="23">
        <v>3350000</v>
      </c>
      <c r="O15" s="23">
        <v>19400000</v>
      </c>
    </row>
    <row r="16" spans="1:16" ht="12" customHeight="1" x14ac:dyDescent="0.2">
      <c r="A16" s="3"/>
      <c r="B16" s="3"/>
      <c r="C16" s="3"/>
      <c r="D16" s="3"/>
      <c r="E16" s="3"/>
      <c r="G16" s="18" t="s">
        <v>10</v>
      </c>
      <c r="H16" s="29">
        <v>0</v>
      </c>
      <c r="I16" s="18" t="s">
        <v>16</v>
      </c>
      <c r="J16" s="18"/>
      <c r="K16" s="44" t="s">
        <v>17</v>
      </c>
      <c r="M16" s="23"/>
      <c r="N16" s="23">
        <v>0</v>
      </c>
      <c r="O16" s="23">
        <v>3000000</v>
      </c>
    </row>
    <row r="17" spans="1:15" ht="12" customHeight="1" x14ac:dyDescent="0.2">
      <c r="A17" s="3"/>
      <c r="B17" s="3"/>
      <c r="C17" s="3"/>
      <c r="D17" s="3"/>
      <c r="E17" s="3"/>
      <c r="G17" s="18" t="s">
        <v>10</v>
      </c>
      <c r="H17" s="29">
        <v>0</v>
      </c>
      <c r="I17" s="18" t="s">
        <v>18</v>
      </c>
      <c r="J17" s="18"/>
      <c r="K17" s="44" t="s">
        <v>19</v>
      </c>
      <c r="M17" s="23"/>
      <c r="N17" s="23">
        <v>22459356</v>
      </c>
      <c r="O17" s="23">
        <v>0</v>
      </c>
    </row>
    <row r="18" spans="1:15" ht="12" customHeight="1" x14ac:dyDescent="0.2">
      <c r="A18" s="3"/>
      <c r="B18" s="3"/>
      <c r="C18" s="3"/>
      <c r="D18" s="3"/>
      <c r="E18" s="3"/>
      <c r="G18" s="18" t="s">
        <v>10</v>
      </c>
      <c r="H18" s="29">
        <f>'Total Egresos'!E9</f>
        <v>3000000</v>
      </c>
      <c r="I18" s="18" t="s">
        <v>20</v>
      </c>
      <c r="J18" s="18"/>
      <c r="K18" s="44" t="s">
        <v>21</v>
      </c>
      <c r="M18" s="23"/>
      <c r="N18" s="23">
        <v>386276628.35165137</v>
      </c>
      <c r="O18" s="23">
        <v>597420029.13145196</v>
      </c>
    </row>
    <row r="19" spans="1:15" ht="12" customHeight="1" x14ac:dyDescent="0.2">
      <c r="A19" s="12"/>
      <c r="B19" s="12"/>
      <c r="C19" s="12"/>
      <c r="D19" s="12"/>
      <c r="E19" s="12"/>
      <c r="F19" s="7"/>
      <c r="G19" s="8" t="s">
        <v>10</v>
      </c>
      <c r="H19" s="29">
        <f>+'Total Egresos'!E13</f>
        <v>0</v>
      </c>
      <c r="I19" s="8" t="s">
        <v>22</v>
      </c>
      <c r="J19" s="8"/>
      <c r="K19" s="49" t="s">
        <v>531</v>
      </c>
      <c r="L19" s="12"/>
      <c r="M19" s="23"/>
      <c r="N19" s="23">
        <v>112548096</v>
      </c>
      <c r="O19" s="23">
        <v>185127912</v>
      </c>
    </row>
    <row r="20" spans="1:15" ht="12" customHeight="1" x14ac:dyDescent="0.2">
      <c r="A20" s="12"/>
      <c r="B20" s="12"/>
      <c r="C20" s="12"/>
      <c r="D20" s="12"/>
      <c r="E20" s="12"/>
      <c r="F20" s="7"/>
      <c r="G20" s="22" t="s">
        <v>10</v>
      </c>
      <c r="H20" s="29">
        <f>'Total Egresos'!E11</f>
        <v>13250000</v>
      </c>
      <c r="I20" s="22" t="s">
        <v>23</v>
      </c>
      <c r="J20" s="22"/>
      <c r="K20" s="46" t="s">
        <v>24</v>
      </c>
      <c r="L20" s="12"/>
      <c r="M20" s="23"/>
      <c r="N20" s="23">
        <v>125966970</v>
      </c>
      <c r="O20" s="23">
        <v>148887450</v>
      </c>
    </row>
    <row r="21" spans="1:15" ht="12" customHeight="1" x14ac:dyDescent="0.2">
      <c r="A21" s="12"/>
      <c r="B21" s="12"/>
      <c r="C21" s="12"/>
      <c r="D21" s="12"/>
      <c r="E21" s="12"/>
      <c r="F21" s="7"/>
      <c r="G21" s="22" t="s">
        <v>10</v>
      </c>
      <c r="H21" s="29">
        <f>'Total Egresos'!E12</f>
        <v>1500000</v>
      </c>
      <c r="I21" s="22" t="s">
        <v>25</v>
      </c>
      <c r="J21" s="22"/>
      <c r="K21" s="46" t="s">
        <v>26</v>
      </c>
      <c r="L21" s="12"/>
      <c r="M21" s="23"/>
      <c r="N21" s="23">
        <v>33940920</v>
      </c>
      <c r="O21" s="23">
        <v>8680500</v>
      </c>
    </row>
    <row r="22" spans="1:15" ht="12" customHeight="1" x14ac:dyDescent="0.2">
      <c r="A22" s="12"/>
      <c r="B22" s="12"/>
      <c r="C22" s="12"/>
      <c r="D22" s="12"/>
      <c r="E22" s="12"/>
      <c r="F22" s="7"/>
      <c r="G22" s="22" t="s">
        <v>10</v>
      </c>
      <c r="H22" s="29">
        <f>+'Total Egresos'!E13</f>
        <v>0</v>
      </c>
      <c r="I22" s="22" t="s">
        <v>27</v>
      </c>
      <c r="J22" s="22"/>
      <c r="K22" s="46" t="s">
        <v>28</v>
      </c>
      <c r="L22" s="12"/>
      <c r="M22" s="23"/>
      <c r="N22" s="23">
        <v>92026050</v>
      </c>
      <c r="O22" s="23">
        <v>140206950</v>
      </c>
    </row>
    <row r="23" spans="1:15" ht="12" customHeight="1" x14ac:dyDescent="0.2">
      <c r="A23" s="12"/>
      <c r="B23" s="12"/>
      <c r="C23" s="12"/>
      <c r="D23" s="12"/>
      <c r="E23" s="12"/>
      <c r="F23" s="7"/>
      <c r="G23" s="22" t="s">
        <v>10</v>
      </c>
      <c r="H23" s="29">
        <v>0</v>
      </c>
      <c r="I23" s="22" t="s">
        <v>29</v>
      </c>
      <c r="J23" s="22"/>
      <c r="K23" s="46" t="s">
        <v>30</v>
      </c>
      <c r="L23" s="12"/>
      <c r="M23" s="72">
        <v>8.3299999999999999E-2</v>
      </c>
      <c r="N23" s="23">
        <v>56042521.892451353</v>
      </c>
      <c r="O23" s="23">
        <v>95214213.636183545</v>
      </c>
    </row>
    <row r="24" spans="1:15" ht="12" customHeight="1" x14ac:dyDescent="0.2">
      <c r="A24" s="12"/>
      <c r="B24" s="12"/>
      <c r="C24" s="12"/>
      <c r="D24" s="12"/>
      <c r="E24" s="12"/>
      <c r="F24" s="7"/>
      <c r="G24" s="22" t="s">
        <v>10</v>
      </c>
      <c r="H24" s="29">
        <v>0</v>
      </c>
      <c r="I24" s="22" t="s">
        <v>32</v>
      </c>
      <c r="J24" s="22"/>
      <c r="K24" s="46" t="s">
        <v>33</v>
      </c>
      <c r="L24" s="12"/>
      <c r="M24" s="72">
        <v>8.3299999999999999E-2</v>
      </c>
      <c r="N24" s="23">
        <v>51733150.459199995</v>
      </c>
      <c r="O24" s="23">
        <v>87892747.744100004</v>
      </c>
    </row>
    <row r="25" spans="1:15" ht="12" customHeight="1" x14ac:dyDescent="0.2">
      <c r="A25" s="12"/>
      <c r="B25" s="12"/>
      <c r="C25" s="12"/>
      <c r="D25" s="12"/>
      <c r="E25" s="12"/>
      <c r="F25" s="7"/>
      <c r="G25" s="8" t="s">
        <v>10</v>
      </c>
      <c r="H25" s="29">
        <v>0</v>
      </c>
      <c r="I25" s="8" t="s">
        <v>34</v>
      </c>
      <c r="J25" s="8"/>
      <c r="K25" s="49" t="s">
        <v>532</v>
      </c>
      <c r="L25" s="12"/>
      <c r="M25" s="23"/>
      <c r="N25" s="23">
        <v>39985890</v>
      </c>
      <c r="O25" s="23">
        <v>79594665</v>
      </c>
    </row>
    <row r="26" spans="1:15" ht="12" customHeight="1" x14ac:dyDescent="0.2">
      <c r="A26" s="12"/>
      <c r="B26" s="12"/>
      <c r="C26" s="12"/>
      <c r="D26" s="12"/>
      <c r="E26" s="12"/>
      <c r="F26" s="7"/>
      <c r="G26" s="22" t="s">
        <v>10</v>
      </c>
      <c r="H26" s="29">
        <f>'Total Egresos'!E15</f>
        <v>148400124</v>
      </c>
      <c r="I26" s="22" t="s">
        <v>35</v>
      </c>
      <c r="J26" s="22"/>
      <c r="K26" s="46" t="s">
        <v>36</v>
      </c>
      <c r="L26" s="12"/>
      <c r="M26" s="23"/>
      <c r="N26" s="23">
        <v>34926918</v>
      </c>
      <c r="O26" s="23">
        <v>47132928</v>
      </c>
    </row>
    <row r="27" spans="1:15" ht="12" customHeight="1" x14ac:dyDescent="0.2">
      <c r="A27" s="12"/>
      <c r="B27" s="12"/>
      <c r="C27" s="12"/>
      <c r="D27" s="12"/>
      <c r="E27" s="12"/>
      <c r="F27" s="7"/>
      <c r="G27" s="22" t="s">
        <v>10</v>
      </c>
      <c r="H27" s="29">
        <f>'Total Egresos'!E16</f>
        <v>141245880</v>
      </c>
      <c r="I27" s="22" t="s">
        <v>37</v>
      </c>
      <c r="J27" s="22"/>
      <c r="K27" s="46" t="s">
        <v>38</v>
      </c>
      <c r="L27" s="12"/>
      <c r="M27" s="23"/>
      <c r="N27" s="23">
        <v>1686324</v>
      </c>
      <c r="O27" s="23">
        <v>25716441.000000004</v>
      </c>
    </row>
    <row r="28" spans="1:15" ht="12" customHeight="1" x14ac:dyDescent="0.2">
      <c r="A28" s="12"/>
      <c r="B28" s="12"/>
      <c r="C28" s="12"/>
      <c r="D28" s="12"/>
      <c r="E28" s="12"/>
      <c r="F28" s="7"/>
      <c r="G28" s="22" t="s">
        <v>10</v>
      </c>
      <c r="H28" s="29">
        <f>'Total Egresos'!E19</f>
        <v>86721249.280000001</v>
      </c>
      <c r="I28" s="22" t="s">
        <v>39</v>
      </c>
      <c r="J28" s="22"/>
      <c r="K28" s="46" t="s">
        <v>40</v>
      </c>
      <c r="L28" s="12"/>
      <c r="M28" s="23"/>
      <c r="N28" s="23">
        <v>3372648</v>
      </c>
      <c r="O28" s="23">
        <v>6745296</v>
      </c>
    </row>
    <row r="29" spans="1:15" ht="12" customHeight="1" x14ac:dyDescent="0.2">
      <c r="A29" s="12"/>
      <c r="B29" s="12"/>
      <c r="C29" s="12"/>
      <c r="D29" s="12"/>
      <c r="E29" s="12"/>
      <c r="F29" s="7"/>
      <c r="G29" s="22" t="s">
        <v>10</v>
      </c>
      <c r="H29" s="29">
        <f>'Total Egresos'!E20</f>
        <v>55052847.109999999</v>
      </c>
      <c r="I29" s="22" t="s">
        <v>41</v>
      </c>
      <c r="J29" s="22"/>
      <c r="K29" s="46" t="s">
        <v>42</v>
      </c>
      <c r="L29" s="12"/>
      <c r="M29" s="23"/>
      <c r="N29" s="23">
        <v>112690545.22191599</v>
      </c>
      <c r="O29" s="23">
        <v>191574911.60442042</v>
      </c>
    </row>
    <row r="30" spans="1:15" ht="12" customHeight="1" x14ac:dyDescent="0.2">
      <c r="A30" s="12"/>
      <c r="B30" s="12"/>
      <c r="C30" s="12"/>
      <c r="D30" s="12"/>
      <c r="E30" s="12"/>
      <c r="F30" s="7"/>
      <c r="G30" s="22" t="s">
        <v>10</v>
      </c>
      <c r="H30" s="29">
        <f>'Total Egresos'!E21</f>
        <v>66170968.799999997</v>
      </c>
      <c r="I30" s="22" t="s">
        <v>43</v>
      </c>
      <c r="J30" s="22"/>
      <c r="K30" s="46" t="s">
        <v>44</v>
      </c>
      <c r="L30" s="12"/>
    </row>
    <row r="31" spans="1:15" ht="12" customHeight="1" x14ac:dyDescent="0.2">
      <c r="A31" s="12"/>
      <c r="B31" s="12"/>
      <c r="C31" s="12"/>
      <c r="D31" s="12"/>
      <c r="E31" s="12"/>
      <c r="F31" s="7"/>
      <c r="G31" s="8" t="s">
        <v>10</v>
      </c>
      <c r="H31" s="29"/>
      <c r="I31" s="8" t="s">
        <v>45</v>
      </c>
      <c r="J31" s="8"/>
      <c r="K31" s="49" t="s">
        <v>533</v>
      </c>
      <c r="L31" s="12"/>
    </row>
    <row r="32" spans="1:15" ht="12" customHeight="1" x14ac:dyDescent="0.2">
      <c r="A32" s="12"/>
      <c r="B32" s="12"/>
      <c r="C32" s="12"/>
      <c r="D32" s="12"/>
      <c r="E32" s="12"/>
      <c r="F32" s="7"/>
      <c r="G32" s="22" t="s">
        <v>10</v>
      </c>
      <c r="H32" s="29"/>
      <c r="I32" s="22" t="s">
        <v>46</v>
      </c>
      <c r="J32" s="22"/>
      <c r="K32" s="46" t="s">
        <v>47</v>
      </c>
      <c r="L32" s="12"/>
    </row>
    <row r="33" spans="1:12" ht="12" customHeight="1" x14ac:dyDescent="0.2">
      <c r="A33" s="12"/>
      <c r="B33" s="12"/>
      <c r="C33" s="12"/>
      <c r="D33" s="12"/>
      <c r="E33" s="12"/>
      <c r="F33" s="7"/>
      <c r="G33" s="22" t="s">
        <v>10</v>
      </c>
      <c r="H33" s="29"/>
      <c r="I33" s="22" t="s">
        <v>48</v>
      </c>
      <c r="J33" s="22"/>
      <c r="K33" s="46" t="s">
        <v>49</v>
      </c>
      <c r="L33" s="12"/>
    </row>
    <row r="34" spans="1:12" ht="12" customHeight="1" x14ac:dyDescent="0.2">
      <c r="A34" s="12"/>
      <c r="B34" s="12"/>
      <c r="C34" s="12"/>
      <c r="D34" s="22" t="s">
        <v>31</v>
      </c>
      <c r="E34" s="12" t="s">
        <v>606</v>
      </c>
      <c r="F34" s="7"/>
      <c r="G34" s="22" t="s">
        <v>0</v>
      </c>
      <c r="H34" s="29">
        <f>SUM(H36:H46)</f>
        <v>281351543.83999997</v>
      </c>
      <c r="I34" s="12"/>
      <c r="J34" s="12"/>
      <c r="K34" s="46"/>
      <c r="L34" s="12"/>
    </row>
    <row r="35" spans="1:12" ht="12" customHeight="1" x14ac:dyDescent="0.2">
      <c r="A35" s="12"/>
      <c r="B35" s="12"/>
      <c r="C35" s="12"/>
      <c r="D35" s="12"/>
      <c r="E35" s="22"/>
      <c r="F35" s="7"/>
      <c r="G35" s="8" t="s">
        <v>31</v>
      </c>
      <c r="H35" s="29"/>
      <c r="I35" s="8" t="s">
        <v>54</v>
      </c>
      <c r="J35" s="8"/>
      <c r="K35" s="49" t="s">
        <v>534</v>
      </c>
      <c r="L35" s="12"/>
    </row>
    <row r="36" spans="1:12" ht="12" customHeight="1" x14ac:dyDescent="0.2">
      <c r="A36" s="12"/>
      <c r="B36" s="12"/>
      <c r="C36" s="12"/>
      <c r="D36" s="12"/>
      <c r="E36" s="22"/>
      <c r="F36" s="7"/>
      <c r="G36" s="22" t="s">
        <v>31</v>
      </c>
      <c r="H36" s="29">
        <f>'Total Egresos'!E26</f>
        <v>93986606.340000004</v>
      </c>
      <c r="I36" s="22" t="s">
        <v>55</v>
      </c>
      <c r="J36" s="22"/>
      <c r="K36" s="46" t="s">
        <v>56</v>
      </c>
      <c r="L36" s="12"/>
    </row>
    <row r="37" spans="1:12" ht="12" customHeight="1" x14ac:dyDescent="0.2">
      <c r="A37" s="12"/>
      <c r="B37" s="12"/>
      <c r="C37" s="12"/>
      <c r="D37" s="12"/>
      <c r="E37" s="22"/>
      <c r="F37" s="7"/>
      <c r="G37" s="22" t="s">
        <v>31</v>
      </c>
      <c r="H37" s="29">
        <f>'Total Egresos'!E27</f>
        <v>5080357.0999999996</v>
      </c>
      <c r="I37" s="22" t="s">
        <v>57</v>
      </c>
      <c r="J37" s="22"/>
      <c r="K37" s="46" t="s">
        <v>58</v>
      </c>
      <c r="L37" s="12"/>
    </row>
    <row r="38" spans="1:12" ht="12" customHeight="1" x14ac:dyDescent="0.2">
      <c r="A38" s="12"/>
      <c r="B38" s="12"/>
      <c r="C38" s="12"/>
      <c r="D38" s="12"/>
      <c r="E38" s="22"/>
      <c r="F38" s="7"/>
      <c r="G38" s="22" t="s">
        <v>31</v>
      </c>
      <c r="H38" s="29">
        <f>'Total Egresos'!E28</f>
        <v>15241071.300000001</v>
      </c>
      <c r="I38" s="22" t="s">
        <v>59</v>
      </c>
      <c r="J38" s="22"/>
      <c r="K38" s="46" t="s">
        <v>60</v>
      </c>
      <c r="L38" s="12"/>
    </row>
    <row r="39" spans="1:12" ht="12" customHeight="1" x14ac:dyDescent="0.2">
      <c r="A39" s="12"/>
      <c r="B39" s="12"/>
      <c r="C39" s="12"/>
      <c r="D39" s="12"/>
      <c r="E39" s="22"/>
      <c r="F39" s="7"/>
      <c r="G39" s="22" t="s">
        <v>31</v>
      </c>
      <c r="H39" s="29">
        <f>'Total Egresos'!E29</f>
        <v>50803571</v>
      </c>
      <c r="I39" s="22" t="s">
        <v>61</v>
      </c>
      <c r="J39" s="22"/>
      <c r="K39" s="46" t="s">
        <v>62</v>
      </c>
      <c r="L39" s="12"/>
    </row>
    <row r="40" spans="1:12" ht="24" customHeight="1" x14ac:dyDescent="0.2">
      <c r="A40" s="12"/>
      <c r="B40" s="12"/>
      <c r="C40" s="12"/>
      <c r="D40" s="12"/>
      <c r="E40" s="22"/>
      <c r="F40" s="7"/>
      <c r="G40" s="22" t="s">
        <v>31</v>
      </c>
      <c r="H40" s="29">
        <f>'Total Egresos'!E30</f>
        <v>5080357.0999999996</v>
      </c>
      <c r="I40" s="22" t="s">
        <v>63</v>
      </c>
      <c r="J40" s="22"/>
      <c r="K40" s="46" t="s">
        <v>64</v>
      </c>
      <c r="L40" s="12"/>
    </row>
    <row r="41" spans="1:12" ht="12" customHeight="1" x14ac:dyDescent="0.2">
      <c r="A41" s="12"/>
      <c r="B41" s="12"/>
      <c r="C41" s="12"/>
      <c r="D41" s="12"/>
      <c r="E41" s="22"/>
      <c r="F41" s="7"/>
      <c r="G41" s="8" t="s">
        <v>31</v>
      </c>
      <c r="H41" s="29"/>
      <c r="I41" s="8" t="s">
        <v>65</v>
      </c>
      <c r="J41" s="8"/>
      <c r="K41" s="49" t="s">
        <v>535</v>
      </c>
      <c r="L41" s="12"/>
    </row>
    <row r="42" spans="1:12" ht="24" customHeight="1" x14ac:dyDescent="0.2">
      <c r="A42" s="12"/>
      <c r="B42" s="12"/>
      <c r="C42" s="12"/>
      <c r="D42" s="12"/>
      <c r="E42" s="22"/>
      <c r="F42" s="7"/>
      <c r="G42" s="22" t="s">
        <v>31</v>
      </c>
      <c r="H42" s="29">
        <f>'Total Egresos'!E32</f>
        <v>53343749.549999997</v>
      </c>
      <c r="I42" s="22" t="s">
        <v>66</v>
      </c>
      <c r="J42" s="22"/>
      <c r="K42" s="46" t="s">
        <v>932</v>
      </c>
      <c r="L42" s="12"/>
    </row>
    <row r="43" spans="1:12" ht="25.5" customHeight="1" x14ac:dyDescent="0.2">
      <c r="A43" s="12"/>
      <c r="B43" s="12"/>
      <c r="C43" s="12"/>
      <c r="D43" s="12"/>
      <c r="E43" s="22"/>
      <c r="F43" s="7"/>
      <c r="G43" s="22" t="s">
        <v>31</v>
      </c>
      <c r="H43" s="29">
        <f>'Total Egresos'!E33</f>
        <v>30482142.600000001</v>
      </c>
      <c r="I43" s="22" t="s">
        <v>67</v>
      </c>
      <c r="J43" s="22"/>
      <c r="K43" s="46" t="s">
        <v>68</v>
      </c>
      <c r="L43" s="12"/>
    </row>
    <row r="44" spans="1:12" ht="24" customHeight="1" x14ac:dyDescent="0.2">
      <c r="A44" s="12"/>
      <c r="B44" s="12"/>
      <c r="C44" s="12"/>
      <c r="D44" s="12"/>
      <c r="E44" s="22"/>
      <c r="F44" s="7"/>
      <c r="G44" s="22" t="s">
        <v>31</v>
      </c>
      <c r="H44" s="29">
        <f>'Total Egresos'!E34</f>
        <v>15241071.300000001</v>
      </c>
      <c r="I44" s="22" t="s">
        <v>69</v>
      </c>
      <c r="J44" s="22"/>
      <c r="K44" s="46" t="s">
        <v>70</v>
      </c>
      <c r="L44" s="12"/>
    </row>
    <row r="45" spans="1:12" ht="12" customHeight="1" x14ac:dyDescent="0.2">
      <c r="A45" s="12"/>
      <c r="B45" s="12"/>
      <c r="C45" s="12"/>
      <c r="D45" s="12"/>
      <c r="E45" s="12"/>
      <c r="F45" s="7"/>
      <c r="G45" s="22" t="s">
        <v>31</v>
      </c>
      <c r="H45" s="29"/>
      <c r="I45" s="22" t="s">
        <v>71</v>
      </c>
      <c r="J45" s="22"/>
      <c r="K45" s="46" t="s">
        <v>72</v>
      </c>
      <c r="L45" s="12"/>
    </row>
    <row r="46" spans="1:12" ht="25.5" customHeight="1" x14ac:dyDescent="0.2">
      <c r="A46" s="12"/>
      <c r="B46" s="12"/>
      <c r="C46" s="12"/>
      <c r="D46" s="12"/>
      <c r="E46" s="12"/>
      <c r="F46" s="7"/>
      <c r="G46" s="22" t="s">
        <v>31</v>
      </c>
      <c r="H46" s="29">
        <f>'Total Egresos'!E35</f>
        <v>12092617.550000001</v>
      </c>
      <c r="I46" s="22" t="s">
        <v>73</v>
      </c>
      <c r="J46" s="22"/>
      <c r="K46" s="46" t="s">
        <v>74</v>
      </c>
      <c r="L46" s="12"/>
    </row>
    <row r="47" spans="1:12" ht="12" customHeight="1" x14ac:dyDescent="0.2">
      <c r="A47" s="12"/>
      <c r="B47" s="12"/>
      <c r="C47" s="7"/>
      <c r="D47" s="7"/>
      <c r="E47" s="9"/>
      <c r="F47" s="60"/>
      <c r="G47" s="22" t="s">
        <v>0</v>
      </c>
      <c r="I47" s="15"/>
      <c r="J47" s="12"/>
      <c r="K47" s="46"/>
      <c r="L47" s="12"/>
    </row>
    <row r="48" spans="1:12" s="7" customFormat="1" ht="12" customHeight="1" x14ac:dyDescent="0.2">
      <c r="A48" s="12"/>
      <c r="B48" s="12"/>
      <c r="C48" s="8" t="s">
        <v>75</v>
      </c>
      <c r="D48" s="9" t="s">
        <v>76</v>
      </c>
      <c r="E48" s="9"/>
      <c r="H48" s="105">
        <v>679624985.184659</v>
      </c>
      <c r="L48" s="12"/>
    </row>
    <row r="49" spans="1:17" s="7" customFormat="1" ht="12" customHeight="1" x14ac:dyDescent="0.3">
      <c r="A49" s="12"/>
      <c r="B49" s="12"/>
      <c r="C49" s="8"/>
      <c r="D49" s="9"/>
      <c r="E49" s="9"/>
      <c r="G49" s="8" t="s">
        <v>75</v>
      </c>
      <c r="H49" s="16"/>
      <c r="I49" s="8">
        <v>1</v>
      </c>
      <c r="J49" s="8"/>
      <c r="K49" s="49" t="s">
        <v>77</v>
      </c>
      <c r="L49" s="15">
        <f>+H48+H211</f>
        <v>681665944.88465905</v>
      </c>
      <c r="M49" s="97">
        <v>1</v>
      </c>
      <c r="N49" s="98" t="s">
        <v>698</v>
      </c>
      <c r="O49" s="98"/>
      <c r="P49" s="100">
        <v>263467289</v>
      </c>
      <c r="Q49" s="100">
        <v>584515621.60000002</v>
      </c>
    </row>
    <row r="50" spans="1:17" ht="12" customHeight="1" x14ac:dyDescent="0.3">
      <c r="A50" s="12"/>
      <c r="B50" s="12"/>
      <c r="C50" s="12"/>
      <c r="D50" s="12" t="s">
        <v>0</v>
      </c>
      <c r="E50" s="12"/>
      <c r="F50" s="7"/>
      <c r="G50" s="22" t="s">
        <v>0</v>
      </c>
      <c r="H50" s="16"/>
      <c r="I50" s="8"/>
      <c r="J50" s="8"/>
      <c r="K50" s="48"/>
      <c r="L50" s="12"/>
      <c r="M50" s="77" t="s">
        <v>699</v>
      </c>
      <c r="N50" s="81" t="s">
        <v>700</v>
      </c>
      <c r="O50" s="81"/>
      <c r="P50" s="78">
        <v>830000</v>
      </c>
      <c r="Q50" s="78">
        <v>12400000</v>
      </c>
    </row>
    <row r="51" spans="1:17" ht="12" customHeight="1" x14ac:dyDescent="0.3">
      <c r="A51" s="12"/>
      <c r="B51" s="12"/>
      <c r="C51" s="12"/>
      <c r="D51" s="12"/>
      <c r="E51" s="12"/>
      <c r="F51" s="38"/>
      <c r="G51" s="8" t="s">
        <v>75</v>
      </c>
      <c r="H51" s="16"/>
      <c r="I51" s="8" t="s">
        <v>78</v>
      </c>
      <c r="J51" s="8"/>
      <c r="K51" s="49" t="s">
        <v>536</v>
      </c>
      <c r="L51" s="62" t="e">
        <f>L49-#REF!</f>
        <v>#REF!</v>
      </c>
      <c r="M51" s="82" t="s">
        <v>701</v>
      </c>
      <c r="N51" s="83" t="s">
        <v>80</v>
      </c>
      <c r="O51" s="83"/>
      <c r="P51" s="78">
        <v>0</v>
      </c>
      <c r="Q51" s="74">
        <v>10800000</v>
      </c>
    </row>
    <row r="52" spans="1:17" ht="12" customHeight="1" x14ac:dyDescent="0.3">
      <c r="A52" s="12"/>
      <c r="B52" s="12"/>
      <c r="C52" s="12"/>
      <c r="D52" s="12"/>
      <c r="E52" s="12"/>
      <c r="F52" s="7"/>
      <c r="G52" s="22" t="s">
        <v>75</v>
      </c>
      <c r="H52" s="29">
        <f>'Total Egresos'!E39</f>
        <v>10800000</v>
      </c>
      <c r="I52" s="22" t="s">
        <v>79</v>
      </c>
      <c r="J52" s="22"/>
      <c r="K52" s="46" t="s">
        <v>80</v>
      </c>
      <c r="L52" s="12"/>
      <c r="M52" s="82" t="s">
        <v>702</v>
      </c>
      <c r="N52" s="83" t="s">
        <v>82</v>
      </c>
      <c r="O52" s="83"/>
      <c r="P52" s="75">
        <v>330000</v>
      </c>
      <c r="Q52" s="74">
        <v>600000</v>
      </c>
    </row>
    <row r="53" spans="1:17" ht="12" customHeight="1" x14ac:dyDescent="0.3">
      <c r="A53" s="12"/>
      <c r="B53" s="12"/>
      <c r="C53" s="12"/>
      <c r="D53" s="12"/>
      <c r="E53" s="12"/>
      <c r="F53" s="52"/>
      <c r="G53" s="22" t="s">
        <v>75</v>
      </c>
      <c r="H53" s="29">
        <f>'Total Egresos'!E40</f>
        <v>600000</v>
      </c>
      <c r="I53" s="22" t="s">
        <v>81</v>
      </c>
      <c r="J53" s="22"/>
      <c r="K53" s="46" t="s">
        <v>82</v>
      </c>
      <c r="L53" s="12"/>
      <c r="M53" s="82" t="s">
        <v>703</v>
      </c>
      <c r="N53" s="83" t="s">
        <v>704</v>
      </c>
      <c r="O53" s="83"/>
      <c r="P53" s="78">
        <v>500000</v>
      </c>
      <c r="Q53" s="78">
        <v>0</v>
      </c>
    </row>
    <row r="54" spans="1:17" ht="12" customHeight="1" x14ac:dyDescent="0.3">
      <c r="A54" s="12"/>
      <c r="B54" s="12"/>
      <c r="C54" s="12"/>
      <c r="D54" s="12"/>
      <c r="E54" s="12"/>
      <c r="F54" s="7"/>
      <c r="G54" s="22" t="s">
        <v>75</v>
      </c>
      <c r="H54" s="29">
        <f>'Total Egresos'!E41</f>
        <v>0</v>
      </c>
      <c r="I54" s="22" t="s">
        <v>83</v>
      </c>
      <c r="J54" s="22"/>
      <c r="K54" s="46" t="s">
        <v>84</v>
      </c>
      <c r="L54" s="12"/>
      <c r="M54" s="82" t="s">
        <v>705</v>
      </c>
      <c r="N54" s="80" t="s">
        <v>706</v>
      </c>
      <c r="O54" s="80"/>
      <c r="P54" s="78">
        <v>0</v>
      </c>
      <c r="Q54" s="74">
        <v>1000000</v>
      </c>
    </row>
    <row r="55" spans="1:17" ht="12" customHeight="1" x14ac:dyDescent="0.3">
      <c r="A55" s="12"/>
      <c r="B55" s="12"/>
      <c r="C55" s="12"/>
      <c r="D55" s="12"/>
      <c r="E55" s="12"/>
      <c r="F55" s="7"/>
      <c r="G55" s="22" t="s">
        <v>75</v>
      </c>
      <c r="H55" s="29">
        <f>'Total Egresos'!E42</f>
        <v>500000</v>
      </c>
      <c r="I55" s="22" t="s">
        <v>85</v>
      </c>
      <c r="J55" s="22"/>
      <c r="K55" s="46" t="s">
        <v>933</v>
      </c>
      <c r="L55" s="12"/>
      <c r="M55" s="82" t="s">
        <v>707</v>
      </c>
      <c r="N55" s="83" t="s">
        <v>87</v>
      </c>
      <c r="O55" s="83"/>
      <c r="P55" s="78">
        <v>0</v>
      </c>
      <c r="Q55" s="78">
        <v>0</v>
      </c>
    </row>
    <row r="56" spans="1:17" ht="12" customHeight="1" x14ac:dyDescent="0.3">
      <c r="A56" s="12"/>
      <c r="B56" s="12"/>
      <c r="C56" s="12"/>
      <c r="D56" s="12"/>
      <c r="E56" s="12"/>
      <c r="F56" s="7"/>
      <c r="G56" s="22" t="s">
        <v>75</v>
      </c>
      <c r="H56" s="29">
        <f>'Total Egresos'!E43</f>
        <v>0</v>
      </c>
      <c r="I56" s="22" t="s">
        <v>86</v>
      </c>
      <c r="J56" s="22"/>
      <c r="K56" s="46" t="s">
        <v>87</v>
      </c>
      <c r="L56" s="12"/>
      <c r="M56" s="77" t="s">
        <v>708</v>
      </c>
      <c r="N56" s="93" t="s">
        <v>709</v>
      </c>
      <c r="O56" s="81"/>
      <c r="P56" s="78">
        <v>75690000</v>
      </c>
      <c r="Q56" s="78">
        <v>68320000</v>
      </c>
    </row>
    <row r="57" spans="1:17" ht="12" customHeight="1" x14ac:dyDescent="0.3">
      <c r="A57" s="12"/>
      <c r="B57" s="12"/>
      <c r="C57" s="12"/>
      <c r="D57" s="12"/>
      <c r="E57" s="12"/>
      <c r="F57" s="7"/>
      <c r="G57" s="61" t="s">
        <v>75</v>
      </c>
      <c r="H57" s="29"/>
      <c r="I57" s="8" t="s">
        <v>88</v>
      </c>
      <c r="J57" s="8"/>
      <c r="K57" s="49" t="s">
        <v>537</v>
      </c>
      <c r="L57" s="12"/>
      <c r="M57" s="82" t="s">
        <v>710</v>
      </c>
      <c r="N57" s="94" t="s">
        <v>711</v>
      </c>
      <c r="O57" s="83"/>
      <c r="P57" s="78">
        <v>13500000</v>
      </c>
      <c r="Q57" s="74">
        <v>8400000</v>
      </c>
    </row>
    <row r="58" spans="1:17" ht="12" customHeight="1" x14ac:dyDescent="0.3">
      <c r="A58" s="12"/>
      <c r="B58" s="12"/>
      <c r="C58" s="12"/>
      <c r="D58" s="12"/>
      <c r="E58" s="12"/>
      <c r="F58" s="7"/>
      <c r="G58" s="22" t="s">
        <v>75</v>
      </c>
      <c r="H58" s="29">
        <f>'Total Egresos'!E45</f>
        <v>6800000</v>
      </c>
      <c r="I58" s="22" t="s">
        <v>89</v>
      </c>
      <c r="J58" s="22"/>
      <c r="K58" s="46" t="s">
        <v>90</v>
      </c>
      <c r="L58" s="12"/>
      <c r="M58" s="82" t="s">
        <v>712</v>
      </c>
      <c r="N58" s="94" t="s">
        <v>92</v>
      </c>
      <c r="O58" s="83"/>
      <c r="P58" s="78">
        <v>33600000</v>
      </c>
      <c r="Q58" s="74">
        <v>30450000</v>
      </c>
    </row>
    <row r="59" spans="1:17" ht="12" customHeight="1" x14ac:dyDescent="0.3">
      <c r="A59" s="12"/>
      <c r="B59" s="12"/>
      <c r="C59" s="12"/>
      <c r="D59" s="12"/>
      <c r="E59" s="12"/>
      <c r="F59" s="7"/>
      <c r="G59" s="22" t="s">
        <v>75</v>
      </c>
      <c r="H59" s="29">
        <f>'Total Egresos'!E46</f>
        <v>24625000</v>
      </c>
      <c r="I59" s="22" t="s">
        <v>91</v>
      </c>
      <c r="J59" s="22"/>
      <c r="K59" s="46" t="s">
        <v>92</v>
      </c>
      <c r="L59" s="12"/>
      <c r="M59" s="82" t="s">
        <v>713</v>
      </c>
      <c r="N59" s="94" t="s">
        <v>94</v>
      </c>
      <c r="O59" s="83"/>
      <c r="P59" s="78">
        <v>30000</v>
      </c>
      <c r="Q59" s="74">
        <v>70000</v>
      </c>
    </row>
    <row r="60" spans="1:17" ht="12" customHeight="1" x14ac:dyDescent="0.3">
      <c r="A60" s="12"/>
      <c r="B60" s="12"/>
      <c r="C60" s="12"/>
      <c r="D60" s="12"/>
      <c r="E60" s="12"/>
      <c r="F60" s="7"/>
      <c r="G60" s="22" t="s">
        <v>75</v>
      </c>
      <c r="H60" s="29">
        <f>'Total Egresos'!E47</f>
        <v>100000</v>
      </c>
      <c r="I60" s="22" t="s">
        <v>93</v>
      </c>
      <c r="J60" s="22"/>
      <c r="K60" s="46" t="s">
        <v>94</v>
      </c>
      <c r="L60" s="12"/>
      <c r="M60" s="82" t="s">
        <v>714</v>
      </c>
      <c r="N60" s="94" t="s">
        <v>96</v>
      </c>
      <c r="O60" s="83"/>
      <c r="P60" s="78">
        <v>28560000</v>
      </c>
      <c r="Q60" s="74">
        <v>28200000</v>
      </c>
    </row>
    <row r="61" spans="1:17" ht="12" customHeight="1" x14ac:dyDescent="0.3">
      <c r="A61" s="12"/>
      <c r="B61" s="12"/>
      <c r="C61" s="12"/>
      <c r="D61" s="12"/>
      <c r="E61" s="12"/>
      <c r="F61" s="7"/>
      <c r="G61" s="22" t="s">
        <v>75</v>
      </c>
      <c r="H61" s="29">
        <f>'Total Egresos'!E48</f>
        <v>21802500</v>
      </c>
      <c r="I61" s="22" t="s">
        <v>95</v>
      </c>
      <c r="J61" s="22"/>
      <c r="K61" s="46" t="s">
        <v>96</v>
      </c>
      <c r="L61" s="12"/>
      <c r="M61" s="82" t="s">
        <v>715</v>
      </c>
      <c r="N61" s="94" t="s">
        <v>716</v>
      </c>
      <c r="O61" s="83"/>
      <c r="P61" s="78">
        <v>0</v>
      </c>
      <c r="Q61" s="74">
        <v>1200000</v>
      </c>
    </row>
    <row r="62" spans="1:17" ht="12" customHeight="1" x14ac:dyDescent="0.3">
      <c r="A62" s="12"/>
      <c r="B62" s="12"/>
      <c r="C62" s="12"/>
      <c r="D62" s="12"/>
      <c r="E62" s="12"/>
      <c r="F62" s="7"/>
      <c r="G62" s="22" t="s">
        <v>75</v>
      </c>
      <c r="H62" s="29">
        <f>'Total Egresos'!E49</f>
        <v>2500000</v>
      </c>
      <c r="I62" s="22" t="s">
        <v>97</v>
      </c>
      <c r="J62" s="22"/>
      <c r="K62" s="46" t="s">
        <v>98</v>
      </c>
      <c r="L62" s="12"/>
      <c r="M62" s="77" t="s">
        <v>717</v>
      </c>
      <c r="N62" s="95" t="s">
        <v>718</v>
      </c>
      <c r="O62" s="79"/>
      <c r="P62" s="78">
        <v>12301716</v>
      </c>
      <c r="Q62" s="78">
        <v>6875000</v>
      </c>
    </row>
    <row r="63" spans="1:17" ht="12" customHeight="1" x14ac:dyDescent="0.3">
      <c r="A63" s="12"/>
      <c r="B63" s="12"/>
      <c r="C63" s="12"/>
      <c r="D63" s="12"/>
      <c r="E63" s="12"/>
      <c r="F63" s="7"/>
      <c r="G63" s="8" t="s">
        <v>75</v>
      </c>
      <c r="H63" s="29"/>
      <c r="I63" s="8" t="s">
        <v>99</v>
      </c>
      <c r="J63" s="8"/>
      <c r="K63" s="49" t="s">
        <v>538</v>
      </c>
      <c r="L63" s="12"/>
      <c r="M63" s="82" t="s">
        <v>719</v>
      </c>
      <c r="N63" s="83" t="s">
        <v>720</v>
      </c>
      <c r="O63" s="83"/>
      <c r="P63" s="78">
        <v>3030000</v>
      </c>
      <c r="Q63" s="74">
        <v>700000</v>
      </c>
    </row>
    <row r="64" spans="1:17" ht="12" customHeight="1" x14ac:dyDescent="0.3">
      <c r="A64" s="12"/>
      <c r="B64" s="12"/>
      <c r="C64" s="12"/>
      <c r="D64" s="12"/>
      <c r="E64" s="12"/>
      <c r="F64" s="7"/>
      <c r="G64" s="22" t="s">
        <v>75</v>
      </c>
      <c r="H64" s="29">
        <f>+'Total Egresos'!E51</f>
        <v>500000</v>
      </c>
      <c r="I64" s="22" t="s">
        <v>100</v>
      </c>
      <c r="J64" s="22"/>
      <c r="K64" s="46" t="s">
        <v>101</v>
      </c>
      <c r="L64" s="12"/>
      <c r="M64" s="82" t="s">
        <v>721</v>
      </c>
      <c r="N64" s="83" t="s">
        <v>722</v>
      </c>
      <c r="O64" s="83"/>
      <c r="P64" s="78">
        <v>800000</v>
      </c>
      <c r="Q64" s="74">
        <v>150000</v>
      </c>
    </row>
    <row r="65" spans="1:17" ht="12" customHeight="1" x14ac:dyDescent="0.3">
      <c r="A65" s="12"/>
      <c r="B65" s="12"/>
      <c r="C65" s="12"/>
      <c r="D65" s="12"/>
      <c r="E65" s="12"/>
      <c r="F65" s="7"/>
      <c r="G65" s="22" t="s">
        <v>75</v>
      </c>
      <c r="H65" s="29">
        <f>+'Total Egresos'!E52</f>
        <v>350000</v>
      </c>
      <c r="I65" s="22" t="s">
        <v>102</v>
      </c>
      <c r="J65" s="22"/>
      <c r="K65" s="46" t="s">
        <v>103</v>
      </c>
      <c r="L65" s="12"/>
      <c r="M65" s="82" t="s">
        <v>723</v>
      </c>
      <c r="N65" s="83" t="s">
        <v>105</v>
      </c>
      <c r="O65" s="83"/>
      <c r="P65" s="78">
        <v>657000</v>
      </c>
      <c r="Q65" s="74">
        <v>1175000</v>
      </c>
    </row>
    <row r="66" spans="1:17" ht="12" customHeight="1" x14ac:dyDescent="0.3">
      <c r="A66" s="12"/>
      <c r="B66" s="12"/>
      <c r="C66" s="12"/>
      <c r="D66" s="12"/>
      <c r="E66" s="12"/>
      <c r="F66" s="7"/>
      <c r="G66" s="22" t="s">
        <v>75</v>
      </c>
      <c r="H66" s="29">
        <f>+'Total Egresos'!E53</f>
        <v>335000</v>
      </c>
      <c r="I66" s="22" t="s">
        <v>104</v>
      </c>
      <c r="J66" s="22"/>
      <c r="K66" s="46" t="s">
        <v>105</v>
      </c>
      <c r="L66" s="12"/>
      <c r="M66" s="82" t="s">
        <v>724</v>
      </c>
      <c r="N66" s="83" t="s">
        <v>725</v>
      </c>
      <c r="O66" s="83"/>
      <c r="P66" s="78">
        <v>300000</v>
      </c>
      <c r="Q66" s="78">
        <v>0</v>
      </c>
    </row>
    <row r="67" spans="1:17" ht="12" customHeight="1" x14ac:dyDescent="0.3">
      <c r="A67" s="12"/>
      <c r="B67" s="12"/>
      <c r="C67" s="12"/>
      <c r="D67" s="12"/>
      <c r="E67" s="12"/>
      <c r="F67" s="7"/>
      <c r="G67" s="22" t="s">
        <v>75</v>
      </c>
      <c r="H67" s="29">
        <f>+'Total Egresos'!E54</f>
        <v>0</v>
      </c>
      <c r="I67" s="22" t="s">
        <v>106</v>
      </c>
      <c r="J67" s="22"/>
      <c r="K67" s="46" t="s">
        <v>107</v>
      </c>
      <c r="L67" s="12"/>
      <c r="M67" s="82" t="s">
        <v>726</v>
      </c>
      <c r="N67" s="83" t="s">
        <v>109</v>
      </c>
      <c r="O67" s="83"/>
      <c r="P67" s="78">
        <v>50000</v>
      </c>
      <c r="Q67" s="74">
        <v>1000000</v>
      </c>
    </row>
    <row r="68" spans="1:17" ht="12" customHeight="1" x14ac:dyDescent="0.3">
      <c r="A68" s="12"/>
      <c r="B68" s="12"/>
      <c r="C68" s="12"/>
      <c r="D68" s="12"/>
      <c r="E68" s="12"/>
      <c r="F68" s="7"/>
      <c r="G68" s="22" t="s">
        <v>75</v>
      </c>
      <c r="H68" s="29">
        <f>+'Total Egresos'!E55</f>
        <v>30000</v>
      </c>
      <c r="I68" s="22" t="s">
        <v>108</v>
      </c>
      <c r="J68" s="22"/>
      <c r="K68" s="46" t="s">
        <v>109</v>
      </c>
      <c r="L68" s="12"/>
      <c r="M68" s="82" t="s">
        <v>727</v>
      </c>
      <c r="N68" s="80" t="s">
        <v>728</v>
      </c>
      <c r="O68" s="80"/>
      <c r="P68" s="78">
        <v>6194716</v>
      </c>
      <c r="Q68" s="74">
        <v>3700000</v>
      </c>
    </row>
    <row r="69" spans="1:17" ht="12" customHeight="1" x14ac:dyDescent="0.3">
      <c r="A69" s="12"/>
      <c r="B69" s="12"/>
      <c r="C69" s="12"/>
      <c r="D69" s="12"/>
      <c r="E69" s="12"/>
      <c r="F69" s="7"/>
      <c r="G69" s="22" t="s">
        <v>75</v>
      </c>
      <c r="H69" s="29">
        <f>+'Total Egresos'!E56</f>
        <v>3600000</v>
      </c>
      <c r="I69" s="22" t="s">
        <v>110</v>
      </c>
      <c r="J69" s="22"/>
      <c r="K69" s="46" t="s">
        <v>111</v>
      </c>
      <c r="L69" s="12"/>
      <c r="M69" s="82" t="s">
        <v>729</v>
      </c>
      <c r="N69" s="80" t="s">
        <v>630</v>
      </c>
      <c r="O69" s="80"/>
      <c r="P69" s="78">
        <v>1270000</v>
      </c>
      <c r="Q69" s="74">
        <v>150000</v>
      </c>
    </row>
    <row r="70" spans="1:17" ht="12" customHeight="1" x14ac:dyDescent="0.3">
      <c r="A70" s="12"/>
      <c r="B70" s="12"/>
      <c r="C70" s="12"/>
      <c r="D70" s="12"/>
      <c r="E70" s="12"/>
      <c r="F70" s="7"/>
      <c r="G70" s="22" t="s">
        <v>75</v>
      </c>
      <c r="H70" s="29">
        <f>+'Total Egresos'!E57</f>
        <v>150000</v>
      </c>
      <c r="I70" s="22" t="s">
        <v>112</v>
      </c>
      <c r="J70" s="22"/>
      <c r="K70" s="46" t="s">
        <v>630</v>
      </c>
      <c r="L70" s="12"/>
      <c r="M70" s="77" t="s">
        <v>730</v>
      </c>
      <c r="N70" s="81" t="s">
        <v>731</v>
      </c>
      <c r="O70" s="81"/>
      <c r="P70" s="76">
        <v>91901786.999999985</v>
      </c>
      <c r="Q70" s="76">
        <v>345324688</v>
      </c>
    </row>
    <row r="71" spans="1:17" ht="12" customHeight="1" x14ac:dyDescent="0.3">
      <c r="A71" s="12"/>
      <c r="B71" s="12"/>
      <c r="C71" s="12"/>
      <c r="D71" s="12"/>
      <c r="E71" s="12"/>
      <c r="F71" s="7"/>
      <c r="G71" s="8" t="s">
        <v>75</v>
      </c>
      <c r="H71" s="29"/>
      <c r="I71" s="8" t="s">
        <v>113</v>
      </c>
      <c r="J71" s="8"/>
      <c r="K71" s="49" t="s">
        <v>539</v>
      </c>
      <c r="L71" s="12"/>
      <c r="M71" s="82" t="s">
        <v>732</v>
      </c>
      <c r="N71" s="83" t="s">
        <v>733</v>
      </c>
      <c r="O71" s="83"/>
      <c r="P71" s="78">
        <v>200000</v>
      </c>
      <c r="Q71" s="78">
        <v>0</v>
      </c>
    </row>
    <row r="72" spans="1:17" ht="12" customHeight="1" x14ac:dyDescent="0.3">
      <c r="A72" s="12"/>
      <c r="B72" s="12"/>
      <c r="C72" s="12"/>
      <c r="D72" s="12"/>
      <c r="E72" s="12"/>
      <c r="F72" s="7"/>
      <c r="G72" s="22" t="s">
        <v>75</v>
      </c>
      <c r="H72" s="29">
        <f>+'Total Egresos'!E59</f>
        <v>0</v>
      </c>
      <c r="I72" s="22" t="s">
        <v>114</v>
      </c>
      <c r="J72" s="22"/>
      <c r="K72" s="46" t="s">
        <v>631</v>
      </c>
      <c r="L72" s="12"/>
      <c r="M72" s="82" t="s">
        <v>734</v>
      </c>
      <c r="N72" s="80" t="s">
        <v>735</v>
      </c>
      <c r="O72" s="80"/>
      <c r="P72" s="78">
        <v>0</v>
      </c>
      <c r="Q72" s="78">
        <v>0</v>
      </c>
    </row>
    <row r="73" spans="1:17" ht="12" customHeight="1" x14ac:dyDescent="0.3">
      <c r="A73" s="12"/>
      <c r="B73" s="12"/>
      <c r="C73" s="12"/>
      <c r="D73" s="12"/>
      <c r="E73" s="12"/>
      <c r="F73" s="7"/>
      <c r="G73" s="22" t="s">
        <v>75</v>
      </c>
      <c r="H73" s="29"/>
      <c r="I73" s="22" t="s">
        <v>115</v>
      </c>
      <c r="J73" s="22"/>
      <c r="K73" s="46" t="s">
        <v>116</v>
      </c>
      <c r="L73" s="12"/>
      <c r="M73" s="82" t="s">
        <v>736</v>
      </c>
      <c r="N73" s="83" t="s">
        <v>737</v>
      </c>
      <c r="O73" s="83"/>
      <c r="P73" s="78">
        <v>0</v>
      </c>
      <c r="Q73" s="78">
        <v>0</v>
      </c>
    </row>
    <row r="74" spans="1:17" ht="12" customHeight="1" x14ac:dyDescent="0.3">
      <c r="A74" s="12"/>
      <c r="B74" s="12"/>
      <c r="C74" s="12"/>
      <c r="D74" s="12"/>
      <c r="E74" s="12"/>
      <c r="F74" s="7"/>
      <c r="G74" s="22" t="s">
        <v>75</v>
      </c>
      <c r="H74" s="29">
        <f>+'Total Egresos'!E60</f>
        <v>0</v>
      </c>
      <c r="I74" s="22" t="s">
        <v>117</v>
      </c>
      <c r="J74" s="22"/>
      <c r="K74" s="46" t="s">
        <v>639</v>
      </c>
      <c r="L74" s="12"/>
      <c r="M74" s="82" t="s">
        <v>738</v>
      </c>
      <c r="N74" s="80" t="s">
        <v>739</v>
      </c>
      <c r="O74" s="80"/>
      <c r="P74" s="78">
        <v>0</v>
      </c>
      <c r="Q74" s="74">
        <v>500000</v>
      </c>
    </row>
    <row r="75" spans="1:17" ht="12" customHeight="1" x14ac:dyDescent="0.3">
      <c r="A75" s="12"/>
      <c r="B75" s="12"/>
      <c r="C75" s="12"/>
      <c r="D75" s="12"/>
      <c r="E75" s="12"/>
      <c r="F75" s="7"/>
      <c r="G75" s="22" t="s">
        <v>75</v>
      </c>
      <c r="H75" s="29">
        <f>+'Total Egresos'!E61</f>
        <v>0</v>
      </c>
      <c r="I75" s="22" t="s">
        <v>118</v>
      </c>
      <c r="J75" s="22"/>
      <c r="K75" s="46" t="s">
        <v>119</v>
      </c>
      <c r="L75" s="12"/>
      <c r="M75" s="82" t="s">
        <v>740</v>
      </c>
      <c r="N75" s="80" t="s">
        <v>945</v>
      </c>
      <c r="O75" s="80"/>
      <c r="P75" s="78">
        <v>24847190</v>
      </c>
      <c r="Q75" s="74">
        <v>203060000</v>
      </c>
    </row>
    <row r="76" spans="1:17" ht="12" customHeight="1" x14ac:dyDescent="0.3">
      <c r="A76" s="12"/>
      <c r="B76" s="12"/>
      <c r="C76" s="12"/>
      <c r="D76" s="12"/>
      <c r="E76" s="12"/>
      <c r="F76" s="7"/>
      <c r="G76" s="22" t="s">
        <v>75</v>
      </c>
      <c r="H76" s="29">
        <f>+'Total Egresos'!E62</f>
        <v>0</v>
      </c>
      <c r="I76" s="22" t="s">
        <v>120</v>
      </c>
      <c r="J76" s="22"/>
      <c r="K76" s="46" t="s">
        <v>632</v>
      </c>
      <c r="L76" s="12"/>
      <c r="M76" s="82" t="s">
        <v>742</v>
      </c>
      <c r="N76" s="80" t="s">
        <v>743</v>
      </c>
      <c r="O76" s="80"/>
      <c r="P76" s="78">
        <v>24347190</v>
      </c>
      <c r="Q76" s="78">
        <v>201660000</v>
      </c>
    </row>
    <row r="77" spans="1:17" ht="12" customHeight="1" x14ac:dyDescent="0.3">
      <c r="A77" s="12"/>
      <c r="B77" s="12"/>
      <c r="C77" s="12"/>
      <c r="D77" s="12"/>
      <c r="E77" s="12"/>
      <c r="F77" s="7"/>
      <c r="G77" s="22" t="s">
        <v>75</v>
      </c>
      <c r="H77" s="29">
        <f>+'Total Egresos'!E63</f>
        <v>252264883.20000005</v>
      </c>
      <c r="I77" s="22" t="s">
        <v>121</v>
      </c>
      <c r="J77" s="22"/>
      <c r="K77" s="46" t="s">
        <v>122</v>
      </c>
      <c r="L77" s="12"/>
      <c r="M77" s="82" t="s">
        <v>744</v>
      </c>
      <c r="N77" s="83" t="s">
        <v>745</v>
      </c>
      <c r="O77" s="83"/>
      <c r="P77" s="78">
        <v>500000</v>
      </c>
      <c r="Q77" s="78">
        <v>1400000</v>
      </c>
    </row>
    <row r="78" spans="1:17" ht="12" customHeight="1" thickBot="1" x14ac:dyDescent="0.35">
      <c r="A78" s="36"/>
      <c r="B78" s="36"/>
      <c r="C78" s="36"/>
      <c r="D78" s="36"/>
      <c r="E78" s="36"/>
      <c r="F78" s="36"/>
      <c r="G78" s="27" t="s">
        <v>75</v>
      </c>
      <c r="H78" s="29">
        <f>+'Total Egresos'!E66</f>
        <v>40610787.549999997</v>
      </c>
      <c r="I78" s="27" t="s">
        <v>123</v>
      </c>
      <c r="J78" s="27"/>
      <c r="K78" s="53" t="s">
        <v>124</v>
      </c>
      <c r="L78" s="12"/>
      <c r="M78" s="82" t="s">
        <v>746</v>
      </c>
      <c r="N78" s="86" t="s">
        <v>747</v>
      </c>
      <c r="O78" s="83"/>
      <c r="P78" s="78">
        <v>66854597</v>
      </c>
      <c r="Q78" s="74">
        <v>141764688</v>
      </c>
    </row>
    <row r="79" spans="1:17" ht="12" customHeight="1" x14ac:dyDescent="0.3">
      <c r="A79" s="12"/>
      <c r="B79" s="12"/>
      <c r="C79" s="12"/>
      <c r="D79" s="12"/>
      <c r="E79" s="12"/>
      <c r="F79" s="7"/>
      <c r="G79" s="8" t="s">
        <v>75</v>
      </c>
      <c r="H79" s="16"/>
      <c r="I79" s="8" t="s">
        <v>125</v>
      </c>
      <c r="J79" s="8"/>
      <c r="K79" s="49" t="s">
        <v>540</v>
      </c>
      <c r="L79" s="12"/>
      <c r="M79" s="82" t="s">
        <v>750</v>
      </c>
      <c r="N79" s="83" t="s">
        <v>751</v>
      </c>
      <c r="O79" s="83"/>
      <c r="P79" s="78">
        <v>3844670</v>
      </c>
      <c r="Q79" s="74">
        <v>5784315</v>
      </c>
    </row>
    <row r="80" spans="1:17" ht="12" customHeight="1" x14ac:dyDescent="0.3">
      <c r="A80" s="12"/>
      <c r="B80" s="12"/>
      <c r="C80" s="12"/>
      <c r="D80" s="12"/>
      <c r="E80" s="12"/>
      <c r="F80" s="7"/>
      <c r="G80" s="22" t="s">
        <v>75</v>
      </c>
      <c r="H80" s="29">
        <f>'Total Egresos'!E68</f>
        <v>2172000</v>
      </c>
      <c r="I80" s="22" t="s">
        <v>126</v>
      </c>
      <c r="J80" s="22"/>
      <c r="K80" s="46" t="s">
        <v>127</v>
      </c>
      <c r="L80" s="12"/>
      <c r="M80" s="85" t="s">
        <v>752</v>
      </c>
      <c r="N80" s="83" t="s">
        <v>753</v>
      </c>
      <c r="O80" s="86"/>
      <c r="P80" s="78">
        <v>20207927</v>
      </c>
      <c r="Q80" s="74">
        <v>32933800</v>
      </c>
    </row>
    <row r="81" spans="1:17" ht="12" customHeight="1" x14ac:dyDescent="0.3">
      <c r="A81" s="12"/>
      <c r="B81" s="12"/>
      <c r="C81" s="12"/>
      <c r="D81" s="12"/>
      <c r="E81" s="12"/>
      <c r="F81" s="7"/>
      <c r="G81" s="22" t="s">
        <v>75</v>
      </c>
      <c r="H81" s="29">
        <f>'Total Egresos'!E69</f>
        <v>24402375.289999999</v>
      </c>
      <c r="I81" s="22" t="s">
        <v>128</v>
      </c>
      <c r="J81" s="22"/>
      <c r="K81" s="46" t="s">
        <v>129</v>
      </c>
      <c r="L81" s="12"/>
      <c r="M81" s="82" t="s">
        <v>754</v>
      </c>
      <c r="N81" s="83" t="s">
        <v>755</v>
      </c>
      <c r="O81" s="83"/>
      <c r="P81" s="78">
        <v>5000000</v>
      </c>
      <c r="Q81" s="74">
        <v>3000000</v>
      </c>
    </row>
    <row r="82" spans="1:17" ht="12" customHeight="1" x14ac:dyDescent="0.3">
      <c r="A82" s="12"/>
      <c r="B82" s="12"/>
      <c r="C82" s="12"/>
      <c r="D82" s="12"/>
      <c r="E82" s="12"/>
      <c r="F82" s="7"/>
      <c r="G82" s="22" t="s">
        <v>75</v>
      </c>
      <c r="H82" s="29">
        <f>'Total Egresos'!E70</f>
        <v>0</v>
      </c>
      <c r="I82" s="22" t="s">
        <v>130</v>
      </c>
      <c r="J82" s="22"/>
      <c r="K82" s="46" t="s">
        <v>131</v>
      </c>
      <c r="L82" s="12"/>
      <c r="M82" s="82" t="s">
        <v>756</v>
      </c>
      <c r="N82" s="83" t="s">
        <v>757</v>
      </c>
      <c r="O82" s="83"/>
      <c r="P82" s="78">
        <v>4000000</v>
      </c>
      <c r="Q82" s="78">
        <v>0</v>
      </c>
    </row>
    <row r="83" spans="1:17" ht="12" customHeight="1" x14ac:dyDescent="0.3">
      <c r="A83" s="12"/>
      <c r="B83" s="12"/>
      <c r="C83" s="12"/>
      <c r="D83" s="12"/>
      <c r="E83" s="12"/>
      <c r="F83" s="7"/>
      <c r="G83" s="22" t="s">
        <v>75</v>
      </c>
      <c r="H83" s="29">
        <f>'Total Egresos'!E71</f>
        <v>0</v>
      </c>
      <c r="I83" s="22" t="s">
        <v>132</v>
      </c>
      <c r="J83" s="22"/>
      <c r="K83" s="46" t="s">
        <v>133</v>
      </c>
      <c r="L83" s="12"/>
      <c r="M83" s="77" t="s">
        <v>758</v>
      </c>
      <c r="N83" s="81" t="s">
        <v>759</v>
      </c>
      <c r="O83" s="81"/>
      <c r="P83" s="78">
        <v>13000000</v>
      </c>
      <c r="Q83" s="74">
        <v>31350000</v>
      </c>
    </row>
    <row r="84" spans="1:17" ht="12" customHeight="1" x14ac:dyDescent="0.3">
      <c r="A84" s="12"/>
      <c r="B84" s="12"/>
      <c r="C84" s="12"/>
      <c r="D84" s="12"/>
      <c r="E84" s="12"/>
      <c r="F84" s="7"/>
      <c r="G84" s="8" t="s">
        <v>75</v>
      </c>
      <c r="H84" s="16"/>
      <c r="I84" s="8" t="s">
        <v>134</v>
      </c>
      <c r="J84" s="8"/>
      <c r="K84" s="49" t="s">
        <v>541</v>
      </c>
      <c r="L84" s="12"/>
      <c r="M84" s="82" t="s">
        <v>760</v>
      </c>
      <c r="N84" s="81" t="s">
        <v>761</v>
      </c>
      <c r="O84" s="83"/>
      <c r="P84" s="78">
        <v>13000000</v>
      </c>
      <c r="Q84" s="78">
        <v>31350000</v>
      </c>
    </row>
    <row r="85" spans="1:17" ht="12" customHeight="1" x14ac:dyDescent="0.3">
      <c r="A85" s="12"/>
      <c r="B85" s="12"/>
      <c r="C85" s="12"/>
      <c r="D85" s="12"/>
      <c r="E85" s="12"/>
      <c r="F85" s="7"/>
      <c r="G85" s="22" t="s">
        <v>75</v>
      </c>
      <c r="H85" s="29">
        <f>+'Total Egresos'!E73</f>
        <v>31010000</v>
      </c>
      <c r="I85" s="22" t="s">
        <v>135</v>
      </c>
      <c r="J85" s="22"/>
      <c r="K85" s="46" t="s">
        <v>136</v>
      </c>
      <c r="L85" s="12"/>
      <c r="M85" s="82" t="s">
        <v>762</v>
      </c>
      <c r="N85" s="83" t="s">
        <v>763</v>
      </c>
      <c r="O85" s="83"/>
      <c r="P85" s="78">
        <v>5000000</v>
      </c>
      <c r="Q85" s="78">
        <v>6000000</v>
      </c>
    </row>
    <row r="86" spans="1:17" ht="12" customHeight="1" x14ac:dyDescent="0.3">
      <c r="A86" s="12"/>
      <c r="B86" s="12"/>
      <c r="C86" s="12"/>
      <c r="D86" s="12"/>
      <c r="E86" s="12"/>
      <c r="F86" s="7"/>
      <c r="G86" s="22" t="s">
        <v>75</v>
      </c>
      <c r="H86" s="29"/>
      <c r="I86" s="22" t="s">
        <v>137</v>
      </c>
      <c r="J86" s="22"/>
      <c r="K86" s="46" t="s">
        <v>138</v>
      </c>
      <c r="L86" s="12"/>
      <c r="M86" s="82" t="s">
        <v>764</v>
      </c>
      <c r="N86" s="83" t="s">
        <v>765</v>
      </c>
      <c r="O86" s="83"/>
      <c r="P86" s="78">
        <v>8000000</v>
      </c>
      <c r="Q86" s="78">
        <v>17000000</v>
      </c>
    </row>
    <row r="87" spans="1:17" ht="12" customHeight="1" x14ac:dyDescent="0.3">
      <c r="A87" s="12"/>
      <c r="B87" s="12"/>
      <c r="C87" s="12"/>
      <c r="D87" s="12"/>
      <c r="E87" s="12"/>
      <c r="F87" s="7"/>
      <c r="G87" s="22" t="s">
        <v>75</v>
      </c>
      <c r="H87" s="29"/>
      <c r="I87" s="22" t="s">
        <v>139</v>
      </c>
      <c r="J87" s="22"/>
      <c r="K87" s="46" t="s">
        <v>140</v>
      </c>
      <c r="L87" s="12"/>
      <c r="M87" s="82" t="s">
        <v>766</v>
      </c>
      <c r="N87" s="83" t="s">
        <v>767</v>
      </c>
      <c r="O87" s="83"/>
      <c r="P87" s="78">
        <v>0</v>
      </c>
      <c r="Q87" s="78">
        <v>8350000</v>
      </c>
    </row>
    <row r="88" spans="1:17" ht="12" customHeight="1" x14ac:dyDescent="0.3">
      <c r="A88" s="12"/>
      <c r="B88" s="12"/>
      <c r="C88" s="12"/>
      <c r="D88" s="12"/>
      <c r="E88" s="12"/>
      <c r="F88" s="7"/>
      <c r="G88" s="8" t="s">
        <v>75</v>
      </c>
      <c r="H88" s="16"/>
      <c r="I88" s="8" t="s">
        <v>141</v>
      </c>
      <c r="J88" s="8"/>
      <c r="K88" s="49" t="s">
        <v>542</v>
      </c>
      <c r="L88" s="12"/>
      <c r="M88" s="77" t="s">
        <v>768</v>
      </c>
      <c r="N88" s="81" t="s">
        <v>769</v>
      </c>
      <c r="O88" s="81"/>
      <c r="P88" s="78">
        <v>5190000</v>
      </c>
      <c r="Q88" s="78">
        <v>6551372</v>
      </c>
    </row>
    <row r="89" spans="1:17" ht="12" customHeight="1" x14ac:dyDescent="0.3">
      <c r="A89" s="12"/>
      <c r="B89" s="12"/>
      <c r="C89" s="12"/>
      <c r="D89" s="12"/>
      <c r="E89" s="12"/>
      <c r="F89" s="7"/>
      <c r="G89" s="22" t="s">
        <v>75</v>
      </c>
      <c r="H89" s="29">
        <f>'Total Egresos'!E78</f>
        <v>2125000</v>
      </c>
      <c r="I89" s="22" t="s">
        <v>142</v>
      </c>
      <c r="J89" s="22"/>
      <c r="K89" s="46" t="s">
        <v>143</v>
      </c>
      <c r="L89" s="12"/>
      <c r="M89" s="82" t="s">
        <v>770</v>
      </c>
      <c r="N89" s="83" t="s">
        <v>771</v>
      </c>
      <c r="O89" s="83"/>
      <c r="P89" s="84">
        <v>3440000</v>
      </c>
      <c r="Q89" s="74">
        <v>6551372</v>
      </c>
    </row>
    <row r="90" spans="1:17" ht="12" customHeight="1" x14ac:dyDescent="0.3">
      <c r="A90" s="12"/>
      <c r="B90" s="12"/>
      <c r="C90" s="12"/>
      <c r="D90" s="12"/>
      <c r="E90" s="12"/>
      <c r="F90" s="7"/>
      <c r="G90" s="22" t="s">
        <v>75</v>
      </c>
      <c r="H90" s="29">
        <f>'Total Egresos'!E79</f>
        <v>0</v>
      </c>
      <c r="I90" s="22" t="s">
        <v>144</v>
      </c>
      <c r="J90" s="22"/>
      <c r="K90" s="46" t="s">
        <v>145</v>
      </c>
      <c r="L90" s="12"/>
      <c r="M90" s="82" t="s">
        <v>772</v>
      </c>
      <c r="N90" s="83" t="s">
        <v>773</v>
      </c>
      <c r="O90" s="83"/>
      <c r="P90" s="78">
        <v>1250000</v>
      </c>
      <c r="Q90" s="78">
        <v>0</v>
      </c>
    </row>
    <row r="91" spans="1:17" ht="12" customHeight="1" x14ac:dyDescent="0.3">
      <c r="A91" s="12"/>
      <c r="B91" s="12"/>
      <c r="C91" s="12"/>
      <c r="D91" s="12"/>
      <c r="E91" s="12"/>
      <c r="F91" s="7"/>
      <c r="G91" s="22" t="s">
        <v>75</v>
      </c>
      <c r="H91" s="29">
        <f>'Total Egresos'!E80</f>
        <v>0</v>
      </c>
      <c r="I91" s="22" t="s">
        <v>146</v>
      </c>
      <c r="J91" s="22"/>
      <c r="K91" s="46" t="s">
        <v>147</v>
      </c>
      <c r="L91" s="12"/>
      <c r="M91" s="82" t="s">
        <v>774</v>
      </c>
      <c r="N91" s="83" t="s">
        <v>775</v>
      </c>
      <c r="O91" s="83"/>
      <c r="P91" s="78">
        <v>500000</v>
      </c>
      <c r="Q91" s="78">
        <v>0</v>
      </c>
    </row>
    <row r="92" spans="1:17" ht="12" customHeight="1" x14ac:dyDescent="0.3">
      <c r="A92" s="12"/>
      <c r="B92" s="12"/>
      <c r="C92" s="12"/>
      <c r="D92" s="12"/>
      <c r="E92" s="12"/>
      <c r="F92" s="7"/>
      <c r="G92" s="8" t="s">
        <v>75</v>
      </c>
      <c r="H92" s="29"/>
      <c r="I92" s="8" t="s">
        <v>148</v>
      </c>
      <c r="J92" s="8"/>
      <c r="K92" s="49" t="s">
        <v>543</v>
      </c>
      <c r="L92" s="12"/>
      <c r="M92" s="77" t="s">
        <v>776</v>
      </c>
      <c r="N92" s="81" t="s">
        <v>777</v>
      </c>
      <c r="O92" s="81"/>
      <c r="P92" s="78">
        <v>31226189</v>
      </c>
      <c r="Q92" s="78">
        <v>63126446.599999994</v>
      </c>
    </row>
    <row r="93" spans="1:17" ht="12" customHeight="1" x14ac:dyDescent="0.3">
      <c r="A93" s="12"/>
      <c r="B93" s="12"/>
      <c r="C93" s="12"/>
      <c r="D93" s="12"/>
      <c r="E93" s="12"/>
      <c r="F93" s="7"/>
      <c r="G93" s="22" t="s">
        <v>75</v>
      </c>
      <c r="H93" s="29">
        <f>'Total Egresos'!E82</f>
        <v>2000000</v>
      </c>
      <c r="I93" s="22" t="s">
        <v>149</v>
      </c>
      <c r="J93" s="22"/>
      <c r="K93" s="46" t="s">
        <v>623</v>
      </c>
      <c r="L93" s="12"/>
      <c r="M93" s="82" t="s">
        <v>778</v>
      </c>
      <c r="N93" s="83" t="s">
        <v>779</v>
      </c>
      <c r="O93" s="83"/>
      <c r="P93" s="78">
        <v>7281519</v>
      </c>
      <c r="Q93" s="74">
        <v>10000000</v>
      </c>
    </row>
    <row r="94" spans="1:17" ht="12" customHeight="1" x14ac:dyDescent="0.3">
      <c r="A94" s="12"/>
      <c r="B94" s="12"/>
      <c r="C94" s="12"/>
      <c r="D94" s="12"/>
      <c r="E94" s="12"/>
      <c r="F94" s="7"/>
      <c r="G94" s="22" t="s">
        <v>75</v>
      </c>
      <c r="H94" s="29">
        <f>'Total Egresos'!E83</f>
        <v>0</v>
      </c>
      <c r="I94" s="22" t="s">
        <v>150</v>
      </c>
      <c r="J94" s="22"/>
      <c r="K94" s="46" t="s">
        <v>151</v>
      </c>
      <c r="L94" s="12"/>
      <c r="M94" s="82" t="s">
        <v>780</v>
      </c>
      <c r="N94" s="83" t="s">
        <v>781</v>
      </c>
      <c r="O94" s="83"/>
      <c r="P94" s="78">
        <v>1000000</v>
      </c>
      <c r="Q94" s="74">
        <v>1500000</v>
      </c>
    </row>
    <row r="95" spans="1:17" ht="12" customHeight="1" x14ac:dyDescent="0.3">
      <c r="A95" s="12"/>
      <c r="B95" s="12"/>
      <c r="C95" s="12"/>
      <c r="D95" s="12"/>
      <c r="E95" s="12"/>
      <c r="F95" s="7"/>
      <c r="G95" s="22" t="s">
        <v>75</v>
      </c>
      <c r="H95" s="29">
        <f>'Total Egresos'!E84</f>
        <v>0</v>
      </c>
      <c r="I95" s="22" t="s">
        <v>152</v>
      </c>
      <c r="J95" s="22"/>
      <c r="K95" s="46" t="s">
        <v>153</v>
      </c>
      <c r="L95" s="12"/>
      <c r="M95" s="82" t="s">
        <v>782</v>
      </c>
      <c r="N95" s="83" t="s">
        <v>783</v>
      </c>
      <c r="O95" s="83"/>
      <c r="P95" s="78">
        <v>0</v>
      </c>
      <c r="Q95" s="74">
        <v>0</v>
      </c>
    </row>
    <row r="96" spans="1:17" ht="12" customHeight="1" x14ac:dyDescent="0.3">
      <c r="A96" s="12"/>
      <c r="B96" s="12"/>
      <c r="C96" s="12"/>
      <c r="D96" s="12"/>
      <c r="E96" s="12"/>
      <c r="F96" s="7"/>
      <c r="G96" s="22" t="s">
        <v>75</v>
      </c>
      <c r="H96" s="29">
        <f>'Total Egresos'!E85</f>
        <v>2500000</v>
      </c>
      <c r="I96" s="22" t="s">
        <v>154</v>
      </c>
      <c r="J96" s="22"/>
      <c r="K96" s="46" t="s">
        <v>155</v>
      </c>
      <c r="L96" s="12"/>
      <c r="M96" s="82" t="s">
        <v>784</v>
      </c>
      <c r="N96" s="80" t="s">
        <v>785</v>
      </c>
      <c r="O96" s="80"/>
      <c r="P96" s="78">
        <v>560000</v>
      </c>
      <c r="Q96" s="74">
        <v>0</v>
      </c>
    </row>
    <row r="97" spans="1:17" ht="12" customHeight="1" x14ac:dyDescent="0.3">
      <c r="A97" s="12"/>
      <c r="B97" s="12"/>
      <c r="C97" s="12"/>
      <c r="D97" s="12"/>
      <c r="E97" s="12"/>
      <c r="F97" s="7"/>
      <c r="G97" s="22" t="s">
        <v>75</v>
      </c>
      <c r="H97" s="29">
        <f>+'Total Egresos'!E86</f>
        <v>9375000</v>
      </c>
      <c r="I97" s="22" t="s">
        <v>156</v>
      </c>
      <c r="J97" s="22"/>
      <c r="K97" s="46" t="s">
        <v>157</v>
      </c>
      <c r="L97" s="12"/>
      <c r="M97" s="82" t="s">
        <v>786</v>
      </c>
      <c r="N97" s="83" t="s">
        <v>787</v>
      </c>
      <c r="O97" s="83"/>
      <c r="P97" s="78">
        <v>6254670</v>
      </c>
      <c r="Q97" s="74">
        <v>14475000</v>
      </c>
    </row>
    <row r="98" spans="1:17" ht="12" customHeight="1" x14ac:dyDescent="0.3">
      <c r="A98" s="12"/>
      <c r="B98" s="12"/>
      <c r="C98" s="12"/>
      <c r="D98" s="12"/>
      <c r="E98" s="12"/>
      <c r="F98" s="7"/>
      <c r="G98" s="22" t="s">
        <v>75</v>
      </c>
      <c r="H98" s="29">
        <f>+'Total Egresos'!E87</f>
        <v>0</v>
      </c>
      <c r="I98" s="22" t="s">
        <v>158</v>
      </c>
      <c r="J98" s="22"/>
      <c r="K98" s="46" t="s">
        <v>159</v>
      </c>
      <c r="L98" s="12"/>
      <c r="M98" s="82" t="s">
        <v>788</v>
      </c>
      <c r="N98" s="80" t="s">
        <v>946</v>
      </c>
      <c r="O98" s="80"/>
      <c r="P98" s="78">
        <v>1850000</v>
      </c>
      <c r="Q98" s="74">
        <v>13000000</v>
      </c>
    </row>
    <row r="99" spans="1:17" ht="12" customHeight="1" x14ac:dyDescent="0.3">
      <c r="A99" s="12"/>
      <c r="B99" s="12"/>
      <c r="C99" s="12"/>
      <c r="D99" s="12"/>
      <c r="E99" s="12"/>
      <c r="F99" s="7"/>
      <c r="G99" s="22" t="s">
        <v>75</v>
      </c>
      <c r="H99" s="29">
        <f>+'Total Egresos'!E88</f>
        <v>2600000</v>
      </c>
      <c r="I99" s="22" t="s">
        <v>160</v>
      </c>
      <c r="J99" s="22"/>
      <c r="K99" s="46" t="s">
        <v>161</v>
      </c>
      <c r="L99" s="12"/>
      <c r="M99" s="82" t="s">
        <v>790</v>
      </c>
      <c r="N99" s="80" t="s">
        <v>791</v>
      </c>
      <c r="O99" s="80"/>
      <c r="P99" s="78">
        <v>3280000</v>
      </c>
      <c r="Q99" s="74">
        <v>5090000</v>
      </c>
    </row>
    <row r="100" spans="1:17" ht="27" customHeight="1" x14ac:dyDescent="0.3">
      <c r="A100" s="12"/>
      <c r="B100" s="12"/>
      <c r="C100" s="12"/>
      <c r="D100" s="12"/>
      <c r="E100" s="12"/>
      <c r="F100" s="7"/>
      <c r="G100" s="22" t="s">
        <v>75</v>
      </c>
      <c r="H100" s="29">
        <f>+'Total Egresos'!E89</f>
        <v>7200000</v>
      </c>
      <c r="I100" s="22" t="s">
        <v>162</v>
      </c>
      <c r="J100" s="22"/>
      <c r="K100" s="46" t="s">
        <v>163</v>
      </c>
      <c r="L100" s="12"/>
      <c r="M100" s="82" t="s">
        <v>792</v>
      </c>
      <c r="N100" s="80" t="s">
        <v>947</v>
      </c>
      <c r="O100" s="80"/>
      <c r="P100" s="78">
        <v>10600000</v>
      </c>
      <c r="Q100" s="74">
        <v>18361446.599999998</v>
      </c>
    </row>
    <row r="101" spans="1:17" ht="12" customHeight="1" x14ac:dyDescent="0.3">
      <c r="A101" s="12"/>
      <c r="B101" s="12"/>
      <c r="C101" s="12"/>
      <c r="D101" s="12"/>
      <c r="E101" s="12"/>
      <c r="F101" s="7"/>
      <c r="G101" s="22" t="s">
        <v>75</v>
      </c>
      <c r="H101" s="29">
        <f>+'Total Egresos'!E90</f>
        <v>199840</v>
      </c>
      <c r="I101" s="22" t="s">
        <v>164</v>
      </c>
      <c r="J101" s="22"/>
      <c r="K101" s="46" t="s">
        <v>165</v>
      </c>
      <c r="L101" s="12"/>
      <c r="M101" s="82" t="s">
        <v>794</v>
      </c>
      <c r="N101" s="87" t="s">
        <v>795</v>
      </c>
      <c r="O101" s="87"/>
      <c r="P101" s="78">
        <v>400000</v>
      </c>
      <c r="Q101" s="74">
        <v>700000</v>
      </c>
    </row>
    <row r="102" spans="1:17" ht="12" customHeight="1" x14ac:dyDescent="0.3">
      <c r="A102" s="7"/>
      <c r="B102" s="7"/>
      <c r="C102" s="7"/>
      <c r="D102" s="7"/>
      <c r="E102" s="7"/>
      <c r="F102" s="7"/>
      <c r="H102" s="29"/>
      <c r="K102" s="54"/>
      <c r="L102" s="12"/>
      <c r="M102" s="77" t="s">
        <v>796</v>
      </c>
      <c r="N102" s="81" t="s">
        <v>797</v>
      </c>
      <c r="O102" s="88"/>
      <c r="P102" s="76">
        <v>25000</v>
      </c>
      <c r="Q102" s="76">
        <v>5450000</v>
      </c>
    </row>
    <row r="103" spans="1:17" s="65" customFormat="1" ht="12" customHeight="1" x14ac:dyDescent="0.3">
      <c r="A103" s="64"/>
      <c r="B103" s="64"/>
      <c r="C103" s="64"/>
      <c r="D103" s="64"/>
      <c r="E103" s="64"/>
      <c r="G103" s="66" t="s">
        <v>75</v>
      </c>
      <c r="H103" s="67"/>
      <c r="I103" s="66" t="s">
        <v>174</v>
      </c>
      <c r="J103" s="66"/>
      <c r="K103" s="68" t="s">
        <v>545</v>
      </c>
      <c r="L103" s="64"/>
      <c r="M103" s="101" t="s">
        <v>801</v>
      </c>
      <c r="N103" s="87" t="s">
        <v>939</v>
      </c>
      <c r="O103" s="89"/>
      <c r="P103" s="84"/>
      <c r="Q103" s="78">
        <v>4200000</v>
      </c>
    </row>
    <row r="104" spans="1:17" s="65" customFormat="1" ht="12" customHeight="1" x14ac:dyDescent="0.3">
      <c r="A104" s="64"/>
      <c r="B104" s="64"/>
      <c r="C104" s="64"/>
      <c r="D104" s="64"/>
      <c r="E104" s="64"/>
      <c r="G104" s="69" t="s">
        <v>75</v>
      </c>
      <c r="H104" s="67">
        <v>0</v>
      </c>
      <c r="I104" s="69" t="s">
        <v>175</v>
      </c>
      <c r="J104" s="69"/>
      <c r="K104" s="70" t="s">
        <v>176</v>
      </c>
      <c r="L104" s="64"/>
      <c r="M104" s="82" t="s">
        <v>798</v>
      </c>
      <c r="N104" s="83" t="s">
        <v>173</v>
      </c>
      <c r="O104" s="90"/>
      <c r="P104" s="78">
        <v>25000</v>
      </c>
      <c r="Q104" s="74">
        <v>1250000</v>
      </c>
    </row>
    <row r="105" spans="1:17" s="65" customFormat="1" ht="12" customHeight="1" x14ac:dyDescent="0.3">
      <c r="A105" s="64"/>
      <c r="B105" s="64"/>
      <c r="C105" s="64"/>
      <c r="D105" s="64"/>
      <c r="E105" s="64"/>
      <c r="G105" s="69" t="s">
        <v>75</v>
      </c>
      <c r="H105" s="29">
        <f>'Total Egresos'!E95</f>
        <v>1000000</v>
      </c>
      <c r="I105" s="69" t="s">
        <v>177</v>
      </c>
      <c r="J105" s="69"/>
      <c r="K105" s="70" t="s">
        <v>178</v>
      </c>
      <c r="L105" s="64"/>
      <c r="M105" s="77" t="s">
        <v>799</v>
      </c>
      <c r="N105" s="81" t="s">
        <v>800</v>
      </c>
      <c r="O105" s="81"/>
      <c r="P105" s="76">
        <v>250000</v>
      </c>
      <c r="Q105" s="76">
        <v>3400000</v>
      </c>
    </row>
    <row r="106" spans="1:17" s="65" customFormat="1" ht="12" customHeight="1" x14ac:dyDescent="0.3">
      <c r="A106" s="64"/>
      <c r="B106" s="64"/>
      <c r="C106" s="64"/>
      <c r="D106" s="64"/>
      <c r="E106" s="64"/>
      <c r="G106" s="69" t="s">
        <v>75</v>
      </c>
      <c r="H106" s="67"/>
      <c r="I106" s="69" t="s">
        <v>179</v>
      </c>
      <c r="J106" s="69"/>
      <c r="K106" s="70" t="s">
        <v>180</v>
      </c>
      <c r="L106" s="64"/>
      <c r="M106" s="82" t="s">
        <v>801</v>
      </c>
      <c r="N106" s="83" t="s">
        <v>178</v>
      </c>
      <c r="O106" s="83"/>
      <c r="P106" s="78">
        <v>0</v>
      </c>
      <c r="Q106" s="74">
        <v>1500000</v>
      </c>
    </row>
    <row r="107" spans="1:17" s="65" customFormat="1" ht="12" customHeight="1" x14ac:dyDescent="0.3">
      <c r="A107" s="64"/>
      <c r="B107" s="64"/>
      <c r="C107" s="64"/>
      <c r="D107" s="64"/>
      <c r="E107" s="64"/>
      <c r="G107" s="69" t="s">
        <v>75</v>
      </c>
      <c r="H107" s="67"/>
      <c r="I107" s="69" t="s">
        <v>181</v>
      </c>
      <c r="J107" s="69"/>
      <c r="K107" s="70" t="s">
        <v>182</v>
      </c>
      <c r="L107" s="64"/>
      <c r="M107" s="82" t="s">
        <v>802</v>
      </c>
      <c r="N107" s="83" t="s">
        <v>184</v>
      </c>
      <c r="O107" s="83"/>
      <c r="P107" s="78">
        <v>250000</v>
      </c>
      <c r="Q107" s="74">
        <v>1250000</v>
      </c>
    </row>
    <row r="108" spans="1:17" s="65" customFormat="1" ht="12" customHeight="1" x14ac:dyDescent="0.3">
      <c r="A108" s="64"/>
      <c r="B108" s="64"/>
      <c r="C108" s="64"/>
      <c r="D108" s="64"/>
      <c r="E108" s="64"/>
      <c r="G108" s="69" t="s">
        <v>75</v>
      </c>
      <c r="H108" s="29">
        <f>+'Total Egresos'!E96</f>
        <v>300000</v>
      </c>
      <c r="I108" s="69" t="s">
        <v>183</v>
      </c>
      <c r="J108" s="69"/>
      <c r="K108" s="70" t="s">
        <v>184</v>
      </c>
      <c r="L108" s="64"/>
      <c r="M108" s="82" t="s">
        <v>803</v>
      </c>
      <c r="N108" s="83" t="s">
        <v>804</v>
      </c>
      <c r="O108" s="83"/>
      <c r="P108" s="78">
        <v>0</v>
      </c>
      <c r="Q108" s="78">
        <v>650000</v>
      </c>
    </row>
    <row r="109" spans="1:17" s="65" customFormat="1" ht="12" customHeight="1" x14ac:dyDescent="0.3">
      <c r="A109" s="64"/>
      <c r="B109" s="64"/>
      <c r="C109" s="64"/>
      <c r="D109" s="64"/>
      <c r="E109" s="64"/>
      <c r="G109" s="69" t="s">
        <v>75</v>
      </c>
      <c r="H109" s="67">
        <f>+'Total Egresos'!E97</f>
        <v>0</v>
      </c>
      <c r="I109" s="69" t="s">
        <v>185</v>
      </c>
      <c r="J109" s="69"/>
      <c r="K109" s="70" t="s">
        <v>186</v>
      </c>
      <c r="L109" s="64"/>
      <c r="M109"/>
      <c r="N109" s="83"/>
      <c r="O109" s="75"/>
      <c r="P109" s="76"/>
      <c r="Q109" s="78">
        <v>0</v>
      </c>
    </row>
    <row r="110" spans="1:17" ht="12" customHeight="1" x14ac:dyDescent="0.3">
      <c r="A110" s="12"/>
      <c r="B110" s="12"/>
      <c r="C110" s="12"/>
      <c r="D110" s="12"/>
      <c r="E110" s="12"/>
      <c r="F110" s="7"/>
      <c r="G110" s="22" t="s">
        <v>0</v>
      </c>
      <c r="H110" s="29"/>
      <c r="I110" s="12"/>
      <c r="J110" s="12"/>
      <c r="K110" s="46"/>
      <c r="L110" s="12"/>
      <c r="M110" s="97" t="s">
        <v>355</v>
      </c>
      <c r="N110" s="98" t="s">
        <v>187</v>
      </c>
      <c r="O110" s="98"/>
      <c r="P110" s="99">
        <v>24450436</v>
      </c>
      <c r="Q110" s="99">
        <v>101587254</v>
      </c>
    </row>
    <row r="111" spans="1:17" ht="12" customHeight="1" x14ac:dyDescent="0.3">
      <c r="A111" s="12"/>
      <c r="B111" s="12"/>
      <c r="C111" s="12"/>
      <c r="D111" s="12"/>
      <c r="E111" s="12"/>
      <c r="F111" s="7"/>
      <c r="G111" s="8" t="s">
        <v>75</v>
      </c>
      <c r="H111" s="29"/>
      <c r="I111" s="8">
        <v>2</v>
      </c>
      <c r="J111" s="8"/>
      <c r="K111" s="49" t="s">
        <v>187</v>
      </c>
      <c r="L111" s="12"/>
      <c r="M111" s="77" t="s">
        <v>805</v>
      </c>
      <c r="N111" s="81" t="s">
        <v>806</v>
      </c>
      <c r="O111" s="83"/>
      <c r="P111" s="76">
        <v>9196363</v>
      </c>
      <c r="Q111" s="76">
        <v>44993504</v>
      </c>
    </row>
    <row r="112" spans="1:17" ht="12" customHeight="1" x14ac:dyDescent="0.3">
      <c r="A112" s="12"/>
      <c r="B112" s="12"/>
      <c r="C112" s="12"/>
      <c r="D112" s="12"/>
      <c r="E112" s="12"/>
      <c r="F112" s="7"/>
      <c r="G112" s="22" t="s">
        <v>0</v>
      </c>
      <c r="H112" s="29"/>
      <c r="I112" s="8"/>
      <c r="J112" s="8"/>
      <c r="K112" s="49"/>
      <c r="L112" s="12"/>
      <c r="M112" s="82" t="s">
        <v>807</v>
      </c>
      <c r="N112" s="83" t="s">
        <v>190</v>
      </c>
      <c r="O112" s="83"/>
      <c r="P112" s="78">
        <v>5265363</v>
      </c>
      <c r="Q112" s="78">
        <v>35597500</v>
      </c>
    </row>
    <row r="113" spans="1:17" ht="12" customHeight="1" x14ac:dyDescent="0.3">
      <c r="A113" s="12"/>
      <c r="B113" s="12"/>
      <c r="C113" s="12"/>
      <c r="D113" s="12"/>
      <c r="E113" s="12"/>
      <c r="F113" s="7"/>
      <c r="G113" s="8" t="s">
        <v>75</v>
      </c>
      <c r="H113" s="29"/>
      <c r="I113" s="8" t="s">
        <v>188</v>
      </c>
      <c r="J113" s="8"/>
      <c r="K113" s="49" t="s">
        <v>546</v>
      </c>
      <c r="L113" s="12"/>
      <c r="M113" s="82" t="s">
        <v>808</v>
      </c>
      <c r="N113" s="83" t="s">
        <v>192</v>
      </c>
      <c r="O113" s="83"/>
      <c r="P113" s="78">
        <v>76000</v>
      </c>
      <c r="Q113" s="78">
        <v>2555000</v>
      </c>
    </row>
    <row r="114" spans="1:17" ht="12" customHeight="1" x14ac:dyDescent="0.3">
      <c r="A114" s="12"/>
      <c r="B114" s="12"/>
      <c r="C114" s="12"/>
      <c r="D114" s="12"/>
      <c r="E114" s="12"/>
      <c r="F114" s="7"/>
      <c r="G114" s="22" t="s">
        <v>75</v>
      </c>
      <c r="H114" s="29">
        <f>+'Total Egresos'!E101</f>
        <v>4375000</v>
      </c>
      <c r="I114" s="22" t="s">
        <v>189</v>
      </c>
      <c r="J114" s="22"/>
      <c r="K114" s="46" t="s">
        <v>190</v>
      </c>
      <c r="L114" s="12"/>
      <c r="M114" s="82" t="s">
        <v>809</v>
      </c>
      <c r="N114" s="83" t="s">
        <v>810</v>
      </c>
      <c r="O114" s="83"/>
      <c r="P114" s="78">
        <v>0</v>
      </c>
      <c r="Q114" s="78">
        <v>400000</v>
      </c>
    </row>
    <row r="115" spans="1:17" ht="12" customHeight="1" x14ac:dyDescent="0.3">
      <c r="A115" s="12"/>
      <c r="B115" s="12"/>
      <c r="C115" s="12"/>
      <c r="D115" s="12"/>
      <c r="E115" s="12"/>
      <c r="F115" s="7"/>
      <c r="G115" s="22" t="s">
        <v>75</v>
      </c>
      <c r="H115" s="29">
        <f>+'Total Egresos'!E102</f>
        <v>550000</v>
      </c>
      <c r="I115" s="22" t="s">
        <v>191</v>
      </c>
      <c r="J115" s="22"/>
      <c r="K115" s="46" t="s">
        <v>192</v>
      </c>
      <c r="L115" s="12"/>
      <c r="M115" s="82" t="s">
        <v>811</v>
      </c>
      <c r="N115" s="83" t="s">
        <v>812</v>
      </c>
      <c r="O115" s="83"/>
      <c r="P115" s="78">
        <v>3405000</v>
      </c>
      <c r="Q115" s="78">
        <v>5390000</v>
      </c>
    </row>
    <row r="116" spans="1:17" ht="12" customHeight="1" x14ac:dyDescent="0.3">
      <c r="A116" s="12"/>
      <c r="B116" s="12"/>
      <c r="C116" s="12"/>
      <c r="D116" s="12"/>
      <c r="E116" s="12"/>
      <c r="F116" s="7"/>
      <c r="G116" s="22" t="s">
        <v>75</v>
      </c>
      <c r="H116" s="29">
        <f>+'Total Egresos'!E103</f>
        <v>145000</v>
      </c>
      <c r="I116" s="22" t="s">
        <v>193</v>
      </c>
      <c r="J116" s="22"/>
      <c r="K116" s="46" t="s">
        <v>194</v>
      </c>
      <c r="L116" s="12"/>
      <c r="M116" s="82" t="s">
        <v>813</v>
      </c>
      <c r="N116" s="83" t="s">
        <v>814</v>
      </c>
      <c r="O116" s="81"/>
      <c r="P116" s="78">
        <v>450000</v>
      </c>
      <c r="Q116" s="78">
        <v>1051004</v>
      </c>
    </row>
    <row r="117" spans="1:17" ht="12" customHeight="1" x14ac:dyDescent="0.3">
      <c r="A117" s="12"/>
      <c r="B117" s="12"/>
      <c r="C117" s="12"/>
      <c r="D117" s="12"/>
      <c r="E117" s="12"/>
      <c r="F117" s="7"/>
      <c r="G117" s="22" t="s">
        <v>75</v>
      </c>
      <c r="H117" s="29">
        <f>+'Total Egresos'!E104</f>
        <v>1970000</v>
      </c>
      <c r="I117" s="22" t="s">
        <v>195</v>
      </c>
      <c r="J117" s="22"/>
      <c r="K117" s="46" t="s">
        <v>196</v>
      </c>
      <c r="L117" s="12"/>
      <c r="M117" s="77" t="s">
        <v>815</v>
      </c>
      <c r="N117" s="79" t="s">
        <v>816</v>
      </c>
      <c r="O117" s="83"/>
      <c r="P117" s="76">
        <v>3450000</v>
      </c>
      <c r="Q117" s="78">
        <v>14200000</v>
      </c>
    </row>
    <row r="118" spans="1:17" ht="12" customHeight="1" x14ac:dyDescent="0.3">
      <c r="A118" s="12"/>
      <c r="B118" s="12"/>
      <c r="C118" s="12"/>
      <c r="D118" s="12"/>
      <c r="E118" s="12"/>
      <c r="F118" s="7"/>
      <c r="G118" s="22" t="s">
        <v>75</v>
      </c>
      <c r="H118" s="29">
        <f>+'Total Egresos'!E105</f>
        <v>883000</v>
      </c>
      <c r="I118" s="22" t="s">
        <v>197</v>
      </c>
      <c r="J118" s="22"/>
      <c r="K118" s="46" t="s">
        <v>629</v>
      </c>
      <c r="L118" s="12"/>
      <c r="M118" s="82" t="s">
        <v>817</v>
      </c>
      <c r="N118" s="83" t="s">
        <v>818</v>
      </c>
      <c r="O118" s="83"/>
      <c r="P118" s="78">
        <v>0</v>
      </c>
      <c r="Q118" s="78">
        <v>0</v>
      </c>
    </row>
    <row r="119" spans="1:17" ht="12" customHeight="1" x14ac:dyDescent="0.3">
      <c r="A119" s="12"/>
      <c r="B119" s="12"/>
      <c r="C119" s="12"/>
      <c r="D119" s="12"/>
      <c r="E119" s="12"/>
      <c r="F119" s="7"/>
      <c r="G119" s="8" t="s">
        <v>75</v>
      </c>
      <c r="H119" s="29"/>
      <c r="I119" s="8" t="s">
        <v>198</v>
      </c>
      <c r="J119" s="8"/>
      <c r="K119" s="49" t="s">
        <v>547</v>
      </c>
      <c r="L119" s="12"/>
      <c r="M119" s="82" t="s">
        <v>819</v>
      </c>
      <c r="N119" s="83" t="s">
        <v>820</v>
      </c>
      <c r="O119" s="83"/>
      <c r="P119" s="78">
        <v>3450000</v>
      </c>
      <c r="Q119" s="78">
        <v>0</v>
      </c>
    </row>
    <row r="120" spans="1:17" ht="12" customHeight="1" x14ac:dyDescent="0.3">
      <c r="A120" s="12"/>
      <c r="B120" s="12"/>
      <c r="C120" s="12"/>
      <c r="D120" s="12"/>
      <c r="E120" s="12"/>
      <c r="F120" s="7"/>
      <c r="G120" s="22" t="s">
        <v>75</v>
      </c>
      <c r="H120" s="29">
        <f>+'Total Egresos'!E107</f>
        <v>0</v>
      </c>
      <c r="I120" s="22" t="s">
        <v>199</v>
      </c>
      <c r="J120" s="22"/>
      <c r="K120" s="46" t="s">
        <v>200</v>
      </c>
      <c r="L120" s="12"/>
      <c r="M120" s="82" t="s">
        <v>821</v>
      </c>
      <c r="N120" s="83" t="s">
        <v>822</v>
      </c>
      <c r="O120" s="79"/>
      <c r="P120" s="78">
        <v>0</v>
      </c>
      <c r="Q120" s="78">
        <v>14200000</v>
      </c>
    </row>
    <row r="121" spans="1:17" ht="12" customHeight="1" x14ac:dyDescent="0.3">
      <c r="A121" s="12"/>
      <c r="B121" s="12"/>
      <c r="C121" s="12"/>
      <c r="D121" s="12"/>
      <c r="E121" s="12"/>
      <c r="F121" s="7"/>
      <c r="G121" s="22" t="s">
        <v>75</v>
      </c>
      <c r="H121" s="29">
        <f>+'Total Egresos'!E108</f>
        <v>0</v>
      </c>
      <c r="I121" s="22" t="s">
        <v>201</v>
      </c>
      <c r="J121" s="22"/>
      <c r="K121" s="46" t="s">
        <v>202</v>
      </c>
      <c r="L121" s="12"/>
      <c r="M121" s="77" t="s">
        <v>823</v>
      </c>
      <c r="N121" s="79" t="s">
        <v>824</v>
      </c>
      <c r="O121" s="83"/>
      <c r="P121" s="76">
        <v>4379073</v>
      </c>
      <c r="Q121" s="78">
        <v>4193750</v>
      </c>
    </row>
    <row r="122" spans="1:17" ht="12" customHeight="1" x14ac:dyDescent="0.3">
      <c r="A122" s="12"/>
      <c r="B122" s="12"/>
      <c r="C122" s="12"/>
      <c r="D122" s="12"/>
      <c r="E122" s="12"/>
      <c r="F122" s="7"/>
      <c r="G122" s="22" t="s">
        <v>75</v>
      </c>
      <c r="H122" s="29"/>
      <c r="I122" s="22" t="s">
        <v>203</v>
      </c>
      <c r="J122" s="22"/>
      <c r="K122" s="46" t="s">
        <v>204</v>
      </c>
      <c r="L122" s="12"/>
      <c r="M122" s="82" t="s">
        <v>825</v>
      </c>
      <c r="N122" s="83" t="s">
        <v>209</v>
      </c>
      <c r="O122" s="80"/>
      <c r="P122" s="78">
        <v>800000</v>
      </c>
      <c r="Q122" s="78">
        <v>1875000</v>
      </c>
    </row>
    <row r="123" spans="1:17" ht="12" customHeight="1" x14ac:dyDescent="0.3">
      <c r="A123" s="12"/>
      <c r="B123" s="12"/>
      <c r="C123" s="12"/>
      <c r="D123" s="12"/>
      <c r="E123" s="12"/>
      <c r="F123" s="7"/>
      <c r="G123" s="22" t="s">
        <v>75</v>
      </c>
      <c r="H123" s="29">
        <f>+'Total Egresos'!E109</f>
        <v>8740000</v>
      </c>
      <c r="I123" s="22" t="s">
        <v>205</v>
      </c>
      <c r="J123" s="22"/>
      <c r="K123" s="46" t="s">
        <v>206</v>
      </c>
      <c r="L123" s="12"/>
      <c r="M123" s="82" t="s">
        <v>826</v>
      </c>
      <c r="N123" s="80" t="s">
        <v>211</v>
      </c>
      <c r="O123" s="83"/>
      <c r="P123" s="78">
        <v>318000</v>
      </c>
      <c r="Q123" s="84">
        <v>300000</v>
      </c>
    </row>
    <row r="124" spans="1:17" ht="12" customHeight="1" x14ac:dyDescent="0.3">
      <c r="A124" s="12"/>
      <c r="B124" s="12"/>
      <c r="C124" s="12"/>
      <c r="D124" s="12"/>
      <c r="E124" s="12"/>
      <c r="F124" s="7"/>
      <c r="G124" s="8" t="s">
        <v>75</v>
      </c>
      <c r="H124" s="29"/>
      <c r="I124" s="8" t="s">
        <v>207</v>
      </c>
      <c r="J124" s="8"/>
      <c r="K124" s="49" t="s">
        <v>548</v>
      </c>
      <c r="L124" s="12"/>
      <c r="M124" s="82" t="s">
        <v>827</v>
      </c>
      <c r="N124" s="83" t="s">
        <v>213</v>
      </c>
      <c r="O124" s="80"/>
      <c r="P124" s="78">
        <v>390000</v>
      </c>
      <c r="Q124" s="84">
        <v>350000</v>
      </c>
    </row>
    <row r="125" spans="1:17" ht="12" customHeight="1" x14ac:dyDescent="0.3">
      <c r="A125" s="12"/>
      <c r="B125" s="12"/>
      <c r="C125" s="12"/>
      <c r="D125" s="12"/>
      <c r="E125" s="12"/>
      <c r="F125" s="7"/>
      <c r="G125" s="22" t="s">
        <v>75</v>
      </c>
      <c r="H125" s="29">
        <f>+'Total Egresos'!E111</f>
        <v>400000</v>
      </c>
      <c r="I125" s="22" t="s">
        <v>208</v>
      </c>
      <c r="J125" s="22"/>
      <c r="K125" s="46" t="s">
        <v>209</v>
      </c>
      <c r="L125" s="12"/>
      <c r="M125" s="82" t="s">
        <v>828</v>
      </c>
      <c r="N125" s="80" t="s">
        <v>215</v>
      </c>
      <c r="O125" s="80"/>
      <c r="P125" s="78">
        <v>1871073</v>
      </c>
      <c r="Q125" s="78">
        <v>575000</v>
      </c>
    </row>
    <row r="126" spans="1:17" ht="12" customHeight="1" x14ac:dyDescent="0.3">
      <c r="A126" s="12"/>
      <c r="B126" s="12"/>
      <c r="C126" s="12"/>
      <c r="D126" s="12"/>
      <c r="E126" s="12"/>
      <c r="F126" s="7"/>
      <c r="G126" s="22" t="s">
        <v>75</v>
      </c>
      <c r="H126" s="29">
        <f>+'Total Egresos'!E112</f>
        <v>300000</v>
      </c>
      <c r="I126" s="22" t="s">
        <v>210</v>
      </c>
      <c r="J126" s="22"/>
      <c r="K126" s="46" t="s">
        <v>211</v>
      </c>
      <c r="L126" s="12"/>
      <c r="M126" s="82" t="s">
        <v>829</v>
      </c>
      <c r="N126" s="80" t="s">
        <v>830</v>
      </c>
      <c r="O126" s="80"/>
      <c r="P126" s="78">
        <v>50000</v>
      </c>
      <c r="Q126" s="78">
        <v>140000</v>
      </c>
    </row>
    <row r="127" spans="1:17" ht="12" customHeight="1" x14ac:dyDescent="0.3">
      <c r="A127" s="12"/>
      <c r="B127" s="12"/>
      <c r="C127" s="12"/>
      <c r="D127" s="12"/>
      <c r="E127" s="12"/>
      <c r="F127" s="7"/>
      <c r="G127" s="22" t="s">
        <v>75</v>
      </c>
      <c r="H127" s="29">
        <f>+'Total Egresos'!E113</f>
        <v>150000</v>
      </c>
      <c r="I127" s="22" t="s">
        <v>212</v>
      </c>
      <c r="J127" s="22"/>
      <c r="K127" s="46" t="s">
        <v>213</v>
      </c>
      <c r="L127" s="12"/>
      <c r="M127" s="82" t="s">
        <v>831</v>
      </c>
      <c r="N127" s="80" t="s">
        <v>948</v>
      </c>
      <c r="O127" s="80"/>
      <c r="P127" s="78">
        <v>880000</v>
      </c>
      <c r="Q127" s="78">
        <v>453750</v>
      </c>
    </row>
    <row r="128" spans="1:17" ht="12" customHeight="1" x14ac:dyDescent="0.3">
      <c r="A128" s="12"/>
      <c r="B128" s="12"/>
      <c r="C128" s="12"/>
      <c r="D128" s="12"/>
      <c r="E128" s="12"/>
      <c r="F128" s="7"/>
      <c r="G128" s="22" t="s">
        <v>75</v>
      </c>
      <c r="H128" s="29">
        <f>+'Total Egresos'!E114</f>
        <v>400000</v>
      </c>
      <c r="I128" s="22" t="s">
        <v>214</v>
      </c>
      <c r="J128" s="22"/>
      <c r="K128" s="46" t="s">
        <v>215</v>
      </c>
      <c r="L128" s="12"/>
      <c r="M128" s="82" t="s">
        <v>833</v>
      </c>
      <c r="N128" s="80" t="s">
        <v>834</v>
      </c>
      <c r="O128" s="79"/>
      <c r="P128" s="78">
        <v>70000</v>
      </c>
      <c r="Q128" s="78">
        <v>500000</v>
      </c>
    </row>
    <row r="129" spans="1:17" ht="12" customHeight="1" x14ac:dyDescent="0.3">
      <c r="A129" s="12"/>
      <c r="B129" s="12"/>
      <c r="C129" s="12"/>
      <c r="D129" s="12"/>
      <c r="E129" s="12"/>
      <c r="F129" s="7"/>
      <c r="G129" s="22" t="s">
        <v>75</v>
      </c>
      <c r="H129" s="29">
        <f>+'Total Egresos'!E115</f>
        <v>13000</v>
      </c>
      <c r="I129" s="22" t="s">
        <v>216</v>
      </c>
      <c r="J129" s="22"/>
      <c r="K129" s="46" t="s">
        <v>217</v>
      </c>
      <c r="L129" s="12"/>
      <c r="M129" s="77" t="s">
        <v>835</v>
      </c>
      <c r="N129" s="79" t="s">
        <v>836</v>
      </c>
      <c r="O129" s="83"/>
      <c r="P129" s="78">
        <v>470000</v>
      </c>
      <c r="Q129" s="78">
        <v>5800000</v>
      </c>
    </row>
    <row r="130" spans="1:17" ht="12" customHeight="1" x14ac:dyDescent="0.3">
      <c r="A130" s="12"/>
      <c r="B130" s="12"/>
      <c r="C130" s="12"/>
      <c r="D130" s="12"/>
      <c r="E130" s="12"/>
      <c r="F130" s="7"/>
      <c r="G130" s="22" t="s">
        <v>75</v>
      </c>
      <c r="H130" s="29">
        <f>+'Total Egresos'!E116</f>
        <v>140000</v>
      </c>
      <c r="I130" s="22" t="s">
        <v>218</v>
      </c>
      <c r="J130" s="22"/>
      <c r="K130" s="46" t="s">
        <v>219</v>
      </c>
      <c r="L130" s="12"/>
      <c r="M130" s="82" t="s">
        <v>837</v>
      </c>
      <c r="N130" s="83" t="s">
        <v>838</v>
      </c>
      <c r="O130" s="83"/>
      <c r="P130" s="78">
        <v>150000</v>
      </c>
      <c r="Q130" s="84">
        <v>250000</v>
      </c>
    </row>
    <row r="131" spans="1:17" ht="27" customHeight="1" x14ac:dyDescent="0.3">
      <c r="A131" s="12"/>
      <c r="B131" s="12"/>
      <c r="C131" s="12"/>
      <c r="D131" s="12"/>
      <c r="E131" s="12"/>
      <c r="F131" s="7"/>
      <c r="G131" s="22" t="s">
        <v>75</v>
      </c>
      <c r="H131" s="29">
        <f>+'Total Egresos'!E117</f>
        <v>300000</v>
      </c>
      <c r="I131" s="22" t="s">
        <v>220</v>
      </c>
      <c r="J131" s="22"/>
      <c r="K131" s="46" t="s">
        <v>624</v>
      </c>
      <c r="L131" s="12"/>
      <c r="M131" s="82" t="s">
        <v>839</v>
      </c>
      <c r="N131" s="83" t="s">
        <v>949</v>
      </c>
      <c r="O131" s="83"/>
      <c r="P131" s="78">
        <v>320000</v>
      </c>
      <c r="Q131" s="78">
        <v>5550000</v>
      </c>
    </row>
    <row r="132" spans="1:17" ht="12" customHeight="1" x14ac:dyDescent="0.3">
      <c r="A132" s="12"/>
      <c r="B132" s="12"/>
      <c r="C132" s="12"/>
      <c r="D132" s="12"/>
      <c r="E132" s="12"/>
      <c r="F132" s="7"/>
      <c r="G132" s="8" t="s">
        <v>75</v>
      </c>
      <c r="H132" s="29"/>
      <c r="I132" s="8" t="s">
        <v>221</v>
      </c>
      <c r="J132" s="8"/>
      <c r="K132" s="49" t="s">
        <v>549</v>
      </c>
      <c r="L132" s="12"/>
      <c r="M132" s="82" t="s">
        <v>840</v>
      </c>
      <c r="N132" s="83" t="s">
        <v>841</v>
      </c>
      <c r="O132" s="83"/>
      <c r="P132" s="78">
        <v>0</v>
      </c>
      <c r="Q132" s="78">
        <v>2500000</v>
      </c>
    </row>
    <row r="133" spans="1:17" ht="12" customHeight="1" x14ac:dyDescent="0.3">
      <c r="A133" s="12"/>
      <c r="B133" s="12"/>
      <c r="C133" s="12"/>
      <c r="D133" s="12"/>
      <c r="E133" s="12"/>
      <c r="F133" s="7"/>
      <c r="G133" s="22" t="s">
        <v>75</v>
      </c>
      <c r="H133" s="29">
        <f>+'Total Egresos'!E119</f>
        <v>0</v>
      </c>
      <c r="I133" s="22" t="s">
        <v>222</v>
      </c>
      <c r="J133" s="22"/>
      <c r="K133" s="46" t="s">
        <v>223</v>
      </c>
      <c r="L133" s="12"/>
      <c r="M133" s="82" t="s">
        <v>842</v>
      </c>
      <c r="N133" s="83" t="s">
        <v>843</v>
      </c>
      <c r="O133" s="83"/>
      <c r="P133" s="78">
        <v>170000</v>
      </c>
      <c r="Q133" s="78">
        <v>500000</v>
      </c>
    </row>
    <row r="134" spans="1:17" ht="12" customHeight="1" x14ac:dyDescent="0.3">
      <c r="A134" s="12"/>
      <c r="B134" s="12"/>
      <c r="C134" s="12"/>
      <c r="D134" s="12"/>
      <c r="E134" s="12"/>
      <c r="F134" s="7"/>
      <c r="G134" s="22" t="s">
        <v>75</v>
      </c>
      <c r="H134" s="29">
        <f>+'Total Egresos'!E120</f>
        <v>3500000</v>
      </c>
      <c r="I134" s="22" t="s">
        <v>224</v>
      </c>
      <c r="J134" s="22"/>
      <c r="K134" s="46" t="s">
        <v>225</v>
      </c>
      <c r="L134" s="12"/>
      <c r="M134" s="82" t="s">
        <v>844</v>
      </c>
      <c r="N134" s="83" t="s">
        <v>845</v>
      </c>
      <c r="O134" s="83"/>
      <c r="P134" s="78">
        <v>0</v>
      </c>
      <c r="Q134" s="78">
        <v>0</v>
      </c>
    </row>
    <row r="135" spans="1:17" ht="12" customHeight="1" x14ac:dyDescent="0.3">
      <c r="A135" s="12"/>
      <c r="B135" s="12"/>
      <c r="C135" s="12"/>
      <c r="D135" s="12"/>
      <c r="E135" s="12"/>
      <c r="F135" s="7"/>
      <c r="G135" s="8" t="s">
        <v>75</v>
      </c>
      <c r="H135" s="29"/>
      <c r="I135" s="8" t="s">
        <v>226</v>
      </c>
      <c r="J135" s="8"/>
      <c r="K135" s="49" t="s">
        <v>550</v>
      </c>
      <c r="L135" s="12"/>
      <c r="M135" s="82" t="s">
        <v>846</v>
      </c>
      <c r="N135" s="83" t="s">
        <v>847</v>
      </c>
      <c r="O135" s="83"/>
      <c r="P135" s="78">
        <v>0</v>
      </c>
      <c r="Q135" s="78">
        <v>2000000</v>
      </c>
    </row>
    <row r="136" spans="1:17" ht="12" customHeight="1" x14ac:dyDescent="0.3">
      <c r="A136" s="12"/>
      <c r="B136" s="12"/>
      <c r="C136" s="12"/>
      <c r="D136" s="12"/>
      <c r="E136" s="12"/>
      <c r="F136" s="7"/>
      <c r="G136" s="22" t="s">
        <v>75</v>
      </c>
      <c r="H136" s="29"/>
      <c r="I136" s="22" t="s">
        <v>227</v>
      </c>
      <c r="J136" s="22"/>
      <c r="K136" s="46" t="s">
        <v>228</v>
      </c>
      <c r="L136" s="12"/>
      <c r="M136" s="82" t="s">
        <v>848</v>
      </c>
      <c r="N136" s="83" t="s">
        <v>849</v>
      </c>
      <c r="O136" s="83"/>
      <c r="P136" s="78">
        <v>0</v>
      </c>
      <c r="Q136" s="78">
        <v>200000</v>
      </c>
    </row>
    <row r="137" spans="1:17" ht="12" customHeight="1" x14ac:dyDescent="0.3">
      <c r="A137" s="12"/>
      <c r="B137" s="12"/>
      <c r="C137" s="12"/>
      <c r="D137" s="12"/>
      <c r="E137" s="12"/>
      <c r="F137" s="7"/>
      <c r="G137" s="22" t="s">
        <v>75</v>
      </c>
      <c r="H137" s="29">
        <f>+'Total Egresos'!E123</f>
        <v>0</v>
      </c>
      <c r="I137" s="22" t="s">
        <v>229</v>
      </c>
      <c r="J137" s="22"/>
      <c r="K137" s="46" t="s">
        <v>230</v>
      </c>
      <c r="L137" s="12"/>
      <c r="M137" s="82" t="s">
        <v>850</v>
      </c>
      <c r="N137" s="83" t="s">
        <v>851</v>
      </c>
      <c r="O137" s="79"/>
      <c r="P137" s="78">
        <v>150000</v>
      </c>
      <c r="Q137" s="78">
        <v>350000</v>
      </c>
    </row>
    <row r="138" spans="1:17" ht="12" customHeight="1" x14ac:dyDescent="0.3">
      <c r="A138" s="12"/>
      <c r="B138" s="12"/>
      <c r="C138" s="12"/>
      <c r="D138" s="12"/>
      <c r="E138" s="12"/>
      <c r="F138" s="7"/>
      <c r="G138" s="22" t="s">
        <v>75</v>
      </c>
      <c r="H138" s="29">
        <v>0</v>
      </c>
      <c r="I138" s="22" t="s">
        <v>231</v>
      </c>
      <c r="J138" s="22"/>
      <c r="K138" s="46" t="s">
        <v>232</v>
      </c>
      <c r="L138" s="12"/>
      <c r="M138" s="77" t="s">
        <v>852</v>
      </c>
      <c r="N138" s="79" t="s">
        <v>853</v>
      </c>
      <c r="O138" s="80"/>
      <c r="P138" s="78">
        <v>0</v>
      </c>
      <c r="Q138" s="78">
        <v>11900000</v>
      </c>
    </row>
    <row r="139" spans="1:17" ht="12" customHeight="1" x14ac:dyDescent="0.3">
      <c r="A139" s="12"/>
      <c r="B139" s="12"/>
      <c r="C139" s="12"/>
      <c r="D139" s="12"/>
      <c r="E139" s="12"/>
      <c r="F139" s="7"/>
      <c r="G139" s="22" t="s">
        <v>75</v>
      </c>
      <c r="H139" s="29">
        <f>+'Total Egresos'!E128</f>
        <v>7315000</v>
      </c>
      <c r="I139" s="22" t="s">
        <v>233</v>
      </c>
      <c r="J139" s="22"/>
      <c r="K139" s="46" t="s">
        <v>234</v>
      </c>
      <c r="L139" s="12"/>
      <c r="M139" s="82" t="s">
        <v>854</v>
      </c>
      <c r="N139" s="80" t="s">
        <v>855</v>
      </c>
      <c r="O139" s="79"/>
      <c r="P139" s="78">
        <v>0</v>
      </c>
      <c r="Q139" s="78">
        <v>11900000</v>
      </c>
    </row>
    <row r="140" spans="1:17" ht="12" customHeight="1" x14ac:dyDescent="0.3">
      <c r="A140" s="12"/>
      <c r="B140" s="12"/>
      <c r="C140" s="12"/>
      <c r="D140" s="12"/>
      <c r="E140" s="12"/>
      <c r="F140" s="7"/>
      <c r="G140" s="8" t="s">
        <v>75</v>
      </c>
      <c r="H140" s="29"/>
      <c r="I140" s="8" t="s">
        <v>235</v>
      </c>
      <c r="J140" s="8"/>
      <c r="K140" s="49" t="s">
        <v>551</v>
      </c>
      <c r="L140" s="12"/>
      <c r="M140" s="77" t="s">
        <v>856</v>
      </c>
      <c r="N140" s="79" t="s">
        <v>857</v>
      </c>
      <c r="O140" s="83"/>
      <c r="P140" s="78">
        <v>6955000</v>
      </c>
      <c r="Q140" s="78">
        <v>20500000</v>
      </c>
    </row>
    <row r="141" spans="1:17" ht="12" customHeight="1" x14ac:dyDescent="0.3">
      <c r="A141" s="12"/>
      <c r="B141" s="12"/>
      <c r="C141" s="12"/>
      <c r="D141" s="12"/>
      <c r="E141" s="12"/>
      <c r="F141" s="7"/>
      <c r="G141" s="22" t="s">
        <v>75</v>
      </c>
      <c r="H141" s="29">
        <f>+'Total Egresos'!E130</f>
        <v>1510000</v>
      </c>
      <c r="I141" s="22" t="s">
        <v>236</v>
      </c>
      <c r="J141" s="22"/>
      <c r="K141" s="46" t="s">
        <v>237</v>
      </c>
      <c r="L141" s="12"/>
      <c r="M141" s="82" t="s">
        <v>858</v>
      </c>
      <c r="N141" s="83" t="s">
        <v>859</v>
      </c>
      <c r="O141" s="91"/>
      <c r="P141" s="78">
        <v>720000</v>
      </c>
      <c r="Q141" s="78">
        <v>2702500</v>
      </c>
    </row>
    <row r="142" spans="1:17" ht="12" customHeight="1" x14ac:dyDescent="0.3">
      <c r="A142" s="12"/>
      <c r="B142" s="12"/>
      <c r="C142" s="12"/>
      <c r="D142" s="12"/>
      <c r="E142" s="12"/>
      <c r="F142" s="7"/>
      <c r="G142" s="22" t="s">
        <v>75</v>
      </c>
      <c r="H142" s="29">
        <f>+'Total Egresos'!E131</f>
        <v>775000</v>
      </c>
      <c r="I142" s="22" t="s">
        <v>238</v>
      </c>
      <c r="J142" s="22"/>
      <c r="K142" s="46" t="s">
        <v>239</v>
      </c>
      <c r="L142" s="12"/>
      <c r="M142" s="82" t="s">
        <v>860</v>
      </c>
      <c r="N142" s="80" t="s">
        <v>861</v>
      </c>
      <c r="O142" s="83"/>
      <c r="P142" s="78">
        <v>0</v>
      </c>
      <c r="Q142" s="78">
        <v>1800000</v>
      </c>
    </row>
    <row r="143" spans="1:17" ht="12" customHeight="1" x14ac:dyDescent="0.3">
      <c r="A143" s="12"/>
      <c r="B143" s="12"/>
      <c r="C143" s="12"/>
      <c r="D143" s="12"/>
      <c r="E143" s="12"/>
      <c r="F143" s="7"/>
      <c r="G143" s="22" t="s">
        <v>75</v>
      </c>
      <c r="H143" s="29">
        <f>+'Total Egresos'!E132</f>
        <v>2210000</v>
      </c>
      <c r="I143" s="22" t="s">
        <v>240</v>
      </c>
      <c r="J143" s="22"/>
      <c r="K143" s="46" t="s">
        <v>241</v>
      </c>
      <c r="L143" s="12"/>
      <c r="M143" s="82" t="s">
        <v>862</v>
      </c>
      <c r="N143" s="83" t="s">
        <v>863</v>
      </c>
      <c r="O143" s="83"/>
      <c r="P143" s="78">
        <v>2975000</v>
      </c>
      <c r="Q143" s="78">
        <v>5370000</v>
      </c>
    </row>
    <row r="144" spans="1:17" ht="12" customHeight="1" x14ac:dyDescent="0.3">
      <c r="A144" s="12"/>
      <c r="B144" s="12"/>
      <c r="C144" s="12"/>
      <c r="D144" s="12"/>
      <c r="E144" s="12"/>
      <c r="F144" s="7"/>
      <c r="G144" s="22" t="s">
        <v>75</v>
      </c>
      <c r="H144" s="29">
        <f>+'Total Egresos'!E133</f>
        <v>305000</v>
      </c>
      <c r="I144" s="22" t="s">
        <v>242</v>
      </c>
      <c r="J144" s="22"/>
      <c r="K144" s="46" t="s">
        <v>243</v>
      </c>
      <c r="L144" s="12"/>
      <c r="M144" s="82" t="s">
        <v>864</v>
      </c>
      <c r="N144" s="83" t="s">
        <v>243</v>
      </c>
      <c r="O144" s="83"/>
      <c r="P144" s="78">
        <v>775000</v>
      </c>
      <c r="Q144" s="78">
        <v>2540000</v>
      </c>
    </row>
    <row r="145" spans="1:17" ht="12" customHeight="1" x14ac:dyDescent="0.3">
      <c r="A145" s="12"/>
      <c r="B145" s="12"/>
      <c r="C145" s="12"/>
      <c r="D145" s="12"/>
      <c r="E145" s="12"/>
      <c r="F145" s="7"/>
      <c r="G145" s="22" t="s">
        <v>75</v>
      </c>
      <c r="H145" s="29">
        <f>+'Total Egresos'!E134</f>
        <v>1150000</v>
      </c>
      <c r="I145" s="22" t="s">
        <v>244</v>
      </c>
      <c r="J145" s="22"/>
      <c r="K145" s="46" t="s">
        <v>245</v>
      </c>
      <c r="L145" s="12"/>
      <c r="M145" s="82" t="s">
        <v>865</v>
      </c>
      <c r="N145" s="83" t="s">
        <v>866</v>
      </c>
      <c r="O145" s="80"/>
      <c r="P145" s="78">
        <v>1525000</v>
      </c>
      <c r="Q145" s="78">
        <v>4750000</v>
      </c>
    </row>
    <row r="146" spans="1:17" ht="12" customHeight="1" x14ac:dyDescent="0.3">
      <c r="A146" s="12"/>
      <c r="B146" s="12"/>
      <c r="C146" s="12"/>
      <c r="D146" s="12"/>
      <c r="E146" s="12"/>
      <c r="F146" s="7"/>
      <c r="G146" s="22" t="s">
        <v>75</v>
      </c>
      <c r="H146" s="29">
        <f>+'Total Egresos'!E135</f>
        <v>155000</v>
      </c>
      <c r="I146" s="22" t="s">
        <v>246</v>
      </c>
      <c r="J146" s="22"/>
      <c r="K146" s="46" t="s">
        <v>247</v>
      </c>
      <c r="L146" s="12"/>
      <c r="M146" s="82" t="s">
        <v>867</v>
      </c>
      <c r="N146" s="80" t="s">
        <v>868</v>
      </c>
      <c r="O146" s="83"/>
      <c r="P146" s="78">
        <v>600000</v>
      </c>
      <c r="Q146" s="78">
        <v>1947500</v>
      </c>
    </row>
    <row r="147" spans="1:17" ht="12" customHeight="1" x14ac:dyDescent="0.3">
      <c r="A147" s="12"/>
      <c r="B147" s="12"/>
      <c r="C147" s="12"/>
      <c r="D147" s="12"/>
      <c r="E147" s="12"/>
      <c r="F147" s="7"/>
      <c r="G147" s="22" t="s">
        <v>75</v>
      </c>
      <c r="H147" s="29">
        <f>+'Total Egresos'!E136</f>
        <v>0</v>
      </c>
      <c r="I147" s="22" t="s">
        <v>248</v>
      </c>
      <c r="J147" s="22"/>
      <c r="K147" s="46" t="s">
        <v>249</v>
      </c>
      <c r="L147" s="12"/>
      <c r="M147" s="82" t="s">
        <v>869</v>
      </c>
      <c r="N147" s="83" t="s">
        <v>870</v>
      </c>
      <c r="O147" s="83"/>
      <c r="P147" s="78">
        <v>60000</v>
      </c>
      <c r="Q147" s="78">
        <v>50000</v>
      </c>
    </row>
    <row r="148" spans="1:17" ht="12" customHeight="1" x14ac:dyDescent="0.3">
      <c r="A148" s="12"/>
      <c r="B148" s="12"/>
      <c r="C148" s="12"/>
      <c r="D148" s="12"/>
      <c r="E148" s="12"/>
      <c r="F148" s="7"/>
      <c r="G148" s="22" t="s">
        <v>75</v>
      </c>
      <c r="H148" s="29">
        <f>+'Total Egresos'!E137</f>
        <v>415000</v>
      </c>
      <c r="I148" s="22" t="s">
        <v>250</v>
      </c>
      <c r="J148" s="22"/>
      <c r="K148" s="46" t="s">
        <v>628</v>
      </c>
      <c r="L148" s="12"/>
      <c r="M148" s="82" t="s">
        <v>871</v>
      </c>
      <c r="N148" s="96" t="s">
        <v>872</v>
      </c>
      <c r="O148" s="92"/>
      <c r="P148" s="78">
        <v>300000</v>
      </c>
      <c r="Q148" s="78">
        <v>1540000</v>
      </c>
    </row>
    <row r="149" spans="1:17" ht="12" customHeight="1" x14ac:dyDescent="0.3">
      <c r="A149" s="12"/>
      <c r="B149" s="12"/>
      <c r="C149" s="12"/>
      <c r="D149" s="12"/>
      <c r="E149" s="12"/>
      <c r="F149" s="7"/>
      <c r="G149" s="22"/>
      <c r="H149" s="16"/>
      <c r="I149" s="22"/>
      <c r="J149" s="22"/>
      <c r="K149" s="46"/>
      <c r="L149" s="12"/>
      <c r="M149" s="82"/>
      <c r="N149" s="96"/>
      <c r="O149" s="92"/>
      <c r="P149" s="78"/>
      <c r="Q149" s="78"/>
    </row>
    <row r="150" spans="1:17" ht="12" customHeight="1" x14ac:dyDescent="0.2">
      <c r="A150" s="12"/>
      <c r="B150" s="12"/>
      <c r="C150" s="12"/>
      <c r="D150" s="12"/>
      <c r="E150" s="12"/>
      <c r="F150" s="7"/>
      <c r="G150" s="22"/>
      <c r="H150" s="16"/>
      <c r="I150" s="22"/>
      <c r="J150" s="22"/>
      <c r="K150" s="46"/>
      <c r="L150" s="12"/>
      <c r="M150" s="1"/>
      <c r="N150" s="1"/>
      <c r="O150" s="1"/>
      <c r="P150" s="1"/>
      <c r="Q150" s="1"/>
    </row>
    <row r="151" spans="1:17" ht="12" customHeight="1" x14ac:dyDescent="0.2">
      <c r="A151" s="12"/>
      <c r="B151" s="12"/>
      <c r="C151" s="12"/>
      <c r="D151" s="12"/>
      <c r="E151" s="12"/>
      <c r="F151" s="7"/>
      <c r="G151" s="22"/>
      <c r="H151" s="16"/>
      <c r="I151" s="22"/>
      <c r="J151" s="22"/>
      <c r="K151" s="46"/>
      <c r="L151" s="12"/>
      <c r="M151" s="1"/>
      <c r="N151" s="1"/>
      <c r="O151" s="1"/>
      <c r="P151" s="1"/>
      <c r="Q151" s="1"/>
    </row>
    <row r="152" spans="1:17" ht="12" customHeight="1" x14ac:dyDescent="0.2">
      <c r="A152" s="7"/>
      <c r="B152" s="7"/>
      <c r="C152" s="7"/>
      <c r="D152" s="7"/>
      <c r="E152" s="7"/>
      <c r="F152" s="7"/>
      <c r="H152" s="32"/>
      <c r="K152" s="54"/>
      <c r="L152" s="12"/>
      <c r="M152" s="1"/>
      <c r="N152" s="1"/>
      <c r="O152" s="1"/>
      <c r="P152" s="1"/>
      <c r="Q152" s="1"/>
    </row>
    <row r="153" spans="1:17" ht="12" customHeight="1" thickBot="1" x14ac:dyDescent="0.25">
      <c r="A153" s="36"/>
      <c r="B153" s="36"/>
      <c r="C153" s="36"/>
      <c r="D153" s="36"/>
      <c r="E153" s="36"/>
      <c r="F153" s="36"/>
      <c r="G153" s="27"/>
      <c r="H153" s="28"/>
      <c r="I153" s="27"/>
      <c r="J153" s="27"/>
      <c r="K153" s="53"/>
      <c r="L153" s="12"/>
      <c r="M153" s="1"/>
      <c r="N153" s="1"/>
      <c r="O153" s="1"/>
      <c r="P153" s="1"/>
      <c r="Q153" s="1"/>
    </row>
    <row r="154" spans="1:17" ht="12" customHeight="1" x14ac:dyDescent="0.2">
      <c r="A154" s="12"/>
      <c r="B154" s="12"/>
      <c r="C154" s="12"/>
      <c r="D154" s="12"/>
      <c r="E154" s="12"/>
      <c r="F154" s="7"/>
      <c r="G154" s="22"/>
      <c r="H154" s="29"/>
      <c r="I154" s="8">
        <v>3</v>
      </c>
      <c r="J154" s="8"/>
      <c r="K154" s="49" t="s">
        <v>594</v>
      </c>
      <c r="L154" s="12"/>
      <c r="M154" s="1"/>
      <c r="N154" s="1"/>
      <c r="O154" s="1"/>
      <c r="P154" s="1"/>
      <c r="Q154" s="1"/>
    </row>
    <row r="155" spans="1:17" ht="12" customHeight="1" x14ac:dyDescent="0.2">
      <c r="A155" s="12"/>
      <c r="B155" s="12"/>
      <c r="C155" s="12"/>
      <c r="D155" s="12"/>
      <c r="E155" s="12"/>
      <c r="F155" s="7"/>
      <c r="G155" s="22" t="s">
        <v>75</v>
      </c>
      <c r="H155" s="29"/>
      <c r="I155" s="8" t="s">
        <v>274</v>
      </c>
      <c r="J155" s="8"/>
      <c r="K155" s="49" t="s">
        <v>552</v>
      </c>
      <c r="L155" s="12"/>
      <c r="M155" s="1"/>
      <c r="N155" s="1"/>
      <c r="O155" s="1"/>
      <c r="P155" s="1"/>
      <c r="Q155" s="1"/>
    </row>
    <row r="156" spans="1:17" ht="12" customHeight="1" x14ac:dyDescent="0.2">
      <c r="A156" s="12"/>
      <c r="B156" s="12"/>
      <c r="C156" s="12"/>
      <c r="D156" s="12"/>
      <c r="E156" s="12"/>
      <c r="F156" s="7"/>
      <c r="G156" s="22" t="s">
        <v>75</v>
      </c>
      <c r="H156" s="29"/>
      <c r="I156" s="22" t="s">
        <v>275</v>
      </c>
      <c r="J156" s="22"/>
      <c r="K156" s="46" t="s">
        <v>276</v>
      </c>
      <c r="L156" s="12"/>
      <c r="M156" s="1"/>
      <c r="N156" s="1"/>
      <c r="O156" s="1"/>
      <c r="P156" s="1"/>
      <c r="Q156" s="1"/>
    </row>
    <row r="157" spans="1:17" ht="12" customHeight="1" x14ac:dyDescent="0.2">
      <c r="A157" s="12"/>
      <c r="B157" s="12"/>
      <c r="C157" s="12"/>
      <c r="D157" s="12"/>
      <c r="E157" s="12"/>
      <c r="F157" s="7"/>
      <c r="G157" s="22" t="s">
        <v>75</v>
      </c>
      <c r="H157" s="29"/>
      <c r="I157" s="22" t="s">
        <v>277</v>
      </c>
      <c r="J157" s="22"/>
      <c r="K157" s="46" t="s">
        <v>288</v>
      </c>
      <c r="L157" s="12"/>
      <c r="M157" s="1"/>
      <c r="N157" s="1"/>
      <c r="O157" s="1"/>
      <c r="P157" s="1"/>
      <c r="Q157" s="1"/>
    </row>
    <row r="158" spans="1:17" ht="12" customHeight="1" x14ac:dyDescent="0.2">
      <c r="A158" s="12"/>
      <c r="B158" s="12"/>
      <c r="C158" s="12"/>
      <c r="D158" s="12"/>
      <c r="E158" s="12"/>
      <c r="F158" s="7"/>
      <c r="G158" s="22" t="s">
        <v>75</v>
      </c>
      <c r="H158" s="29"/>
      <c r="I158" s="22" t="s">
        <v>527</v>
      </c>
      <c r="J158" s="22"/>
      <c r="K158" s="46" t="s">
        <v>278</v>
      </c>
      <c r="L158" s="12"/>
      <c r="M158" s="1"/>
      <c r="N158" s="1"/>
      <c r="O158" s="1"/>
      <c r="P158" s="1"/>
      <c r="Q158" s="1"/>
    </row>
    <row r="159" spans="1:17" ht="12" customHeight="1" x14ac:dyDescent="0.2">
      <c r="A159" s="12"/>
      <c r="B159" s="12"/>
      <c r="C159" s="12"/>
      <c r="D159" s="12"/>
      <c r="E159" s="12"/>
      <c r="F159" s="7"/>
      <c r="G159" s="22" t="s">
        <v>75</v>
      </c>
      <c r="H159" s="29"/>
      <c r="I159" s="22" t="s">
        <v>289</v>
      </c>
      <c r="J159" s="22"/>
      <c r="K159" s="46" t="s">
        <v>290</v>
      </c>
      <c r="L159" s="12"/>
      <c r="M159" s="1"/>
      <c r="N159" s="1"/>
      <c r="O159" s="1"/>
      <c r="P159" s="1"/>
      <c r="Q159" s="1"/>
    </row>
    <row r="160" spans="1:17" ht="12" customHeight="1" x14ac:dyDescent="0.2">
      <c r="A160" s="12"/>
      <c r="B160" s="12"/>
      <c r="C160" s="12"/>
      <c r="D160" s="12"/>
      <c r="E160" s="12"/>
      <c r="F160" s="7"/>
      <c r="G160" s="22"/>
      <c r="H160" s="29"/>
      <c r="I160" s="22"/>
      <c r="J160" s="22"/>
      <c r="K160" s="46"/>
      <c r="L160" s="12"/>
      <c r="M160" s="1"/>
      <c r="N160" s="1"/>
      <c r="O160" s="1"/>
      <c r="P160" s="1"/>
      <c r="Q160" s="1"/>
    </row>
    <row r="161" spans="1:12" ht="12" customHeight="1" x14ac:dyDescent="0.2">
      <c r="A161" s="12"/>
      <c r="B161" s="12"/>
      <c r="C161" s="12"/>
      <c r="D161" s="12"/>
      <c r="E161" s="12"/>
      <c r="F161" s="7"/>
      <c r="G161" s="8" t="s">
        <v>0</v>
      </c>
      <c r="H161" s="16"/>
      <c r="I161" s="9">
        <v>9</v>
      </c>
      <c r="J161" s="9"/>
      <c r="K161" s="49" t="s">
        <v>50</v>
      </c>
      <c r="L161" s="12"/>
    </row>
    <row r="162" spans="1:12" ht="12" customHeight="1" x14ac:dyDescent="0.2">
      <c r="A162" s="12"/>
      <c r="B162" s="12"/>
      <c r="C162" s="12"/>
      <c r="D162" s="12"/>
      <c r="E162" s="12"/>
      <c r="F162" s="7"/>
      <c r="G162" s="22" t="s">
        <v>75</v>
      </c>
      <c r="H162" s="29"/>
      <c r="I162" s="8" t="s">
        <v>51</v>
      </c>
      <c r="J162" s="8"/>
      <c r="K162" s="49" t="s">
        <v>553</v>
      </c>
      <c r="L162" s="12"/>
    </row>
    <row r="163" spans="1:12" ht="12" customHeight="1" x14ac:dyDescent="0.2">
      <c r="A163" s="12"/>
      <c r="B163" s="12"/>
      <c r="C163" s="12"/>
      <c r="D163" s="12"/>
      <c r="E163" s="12"/>
      <c r="F163" s="7"/>
      <c r="G163" s="22" t="s">
        <v>75</v>
      </c>
      <c r="H163" s="29"/>
      <c r="I163" s="22" t="s">
        <v>52</v>
      </c>
      <c r="J163" s="22"/>
      <c r="K163" s="46" t="s">
        <v>53</v>
      </c>
      <c r="L163" s="12"/>
    </row>
    <row r="164" spans="1:12" ht="12" customHeight="1" x14ac:dyDescent="0.2">
      <c r="A164" s="12"/>
      <c r="B164" s="12"/>
      <c r="C164" s="12"/>
      <c r="D164" s="12"/>
      <c r="E164" s="12"/>
      <c r="F164" s="7"/>
      <c r="G164" s="12"/>
      <c r="H164" s="15"/>
      <c r="I164" s="12"/>
      <c r="J164" s="12"/>
      <c r="K164" s="46"/>
      <c r="L164" s="12"/>
    </row>
    <row r="165" spans="1:12" ht="12" customHeight="1" x14ac:dyDescent="0.2">
      <c r="A165" s="12"/>
      <c r="B165" s="8" t="s">
        <v>251</v>
      </c>
      <c r="C165" s="11" t="s">
        <v>600</v>
      </c>
      <c r="D165" s="7"/>
      <c r="E165" s="12"/>
      <c r="F165" s="7"/>
      <c r="G165" s="22" t="s">
        <v>0</v>
      </c>
      <c r="H165" s="29">
        <f>+H167+H185</f>
        <v>0</v>
      </c>
      <c r="I165" s="9">
        <v>3</v>
      </c>
      <c r="J165" s="9"/>
      <c r="K165" s="49" t="s">
        <v>595</v>
      </c>
      <c r="L165" s="12"/>
    </row>
    <row r="166" spans="1:12" ht="12" customHeight="1" x14ac:dyDescent="0.2">
      <c r="A166" s="12"/>
      <c r="B166" s="8"/>
      <c r="C166" s="11"/>
      <c r="D166" s="7"/>
      <c r="E166" s="12"/>
      <c r="F166" s="7"/>
      <c r="G166" s="22"/>
      <c r="H166" s="29"/>
      <c r="I166" s="9"/>
      <c r="J166" s="9"/>
      <c r="K166" s="49"/>
      <c r="L166" s="12"/>
    </row>
    <row r="167" spans="1:12" ht="12" customHeight="1" x14ac:dyDescent="0.2">
      <c r="A167" s="12"/>
      <c r="B167" s="8"/>
      <c r="C167" s="22" t="s">
        <v>252</v>
      </c>
      <c r="D167" s="12" t="s">
        <v>253</v>
      </c>
      <c r="E167" s="12"/>
      <c r="F167" s="7"/>
      <c r="G167" s="22"/>
      <c r="H167" s="29">
        <f>SUM(H168:H183)</f>
        <v>0</v>
      </c>
      <c r="I167" s="9"/>
      <c r="J167" s="9"/>
      <c r="K167" s="49"/>
      <c r="L167" s="12"/>
    </row>
    <row r="168" spans="1:12" ht="12" customHeight="1" x14ac:dyDescent="0.2">
      <c r="A168" s="12"/>
      <c r="B168" s="12"/>
      <c r="C168" s="7"/>
      <c r="D168" s="7"/>
      <c r="E168" s="12"/>
      <c r="F168" s="7"/>
      <c r="G168" s="8" t="s">
        <v>252</v>
      </c>
      <c r="H168" s="16"/>
      <c r="I168" s="8" t="s">
        <v>254</v>
      </c>
      <c r="J168" s="8"/>
      <c r="K168" s="49" t="s">
        <v>554</v>
      </c>
      <c r="L168" s="12"/>
    </row>
    <row r="169" spans="1:12" ht="12" customHeight="1" x14ac:dyDescent="0.2">
      <c r="A169" s="12"/>
      <c r="B169" s="12"/>
      <c r="C169" s="12"/>
      <c r="D169" s="12"/>
      <c r="E169" s="12"/>
      <c r="F169" s="7"/>
      <c r="G169" s="22" t="s">
        <v>252</v>
      </c>
      <c r="H169" s="29"/>
      <c r="I169" s="22" t="s">
        <v>255</v>
      </c>
      <c r="J169" s="22"/>
      <c r="K169" s="46" t="s">
        <v>256</v>
      </c>
      <c r="L169" s="12"/>
    </row>
    <row r="170" spans="1:12" ht="12" customHeight="1" x14ac:dyDescent="0.2">
      <c r="A170" s="12"/>
      <c r="B170" s="12"/>
      <c r="C170" s="12"/>
      <c r="D170" s="12"/>
      <c r="E170" s="12"/>
      <c r="F170" s="7"/>
      <c r="G170" s="22" t="s">
        <v>252</v>
      </c>
      <c r="H170" s="29"/>
      <c r="I170" s="22" t="s">
        <v>257</v>
      </c>
      <c r="J170" s="22"/>
      <c r="K170" s="46" t="s">
        <v>258</v>
      </c>
      <c r="L170" s="12"/>
    </row>
    <row r="171" spans="1:12" ht="12" customHeight="1" x14ac:dyDescent="0.2">
      <c r="A171" s="12"/>
      <c r="B171" s="12"/>
      <c r="C171" s="12"/>
      <c r="D171" s="12"/>
      <c r="E171" s="12"/>
      <c r="F171" s="7"/>
      <c r="G171" s="8" t="s">
        <v>252</v>
      </c>
      <c r="H171" s="16"/>
      <c r="I171" s="8" t="s">
        <v>259</v>
      </c>
      <c r="J171" s="8"/>
      <c r="K171" s="49" t="s">
        <v>555</v>
      </c>
      <c r="L171" s="12"/>
    </row>
    <row r="172" spans="1:12" ht="12" customHeight="1" x14ac:dyDescent="0.2">
      <c r="A172" s="12"/>
      <c r="B172" s="12"/>
      <c r="C172" s="12"/>
      <c r="D172" s="12"/>
      <c r="E172" s="12"/>
      <c r="F172" s="7"/>
      <c r="G172" s="22" t="s">
        <v>252</v>
      </c>
      <c r="H172" s="29"/>
      <c r="I172" s="22" t="s">
        <v>260</v>
      </c>
      <c r="J172" s="22"/>
      <c r="K172" s="46" t="s">
        <v>261</v>
      </c>
      <c r="L172" s="12"/>
    </row>
    <row r="173" spans="1:12" ht="12" customHeight="1" x14ac:dyDescent="0.2">
      <c r="A173" s="12"/>
      <c r="B173" s="12"/>
      <c r="C173" s="12"/>
      <c r="D173" s="12"/>
      <c r="E173" s="12"/>
      <c r="F173" s="7"/>
      <c r="G173" s="22" t="s">
        <v>252</v>
      </c>
      <c r="H173" s="29"/>
      <c r="I173" s="22" t="s">
        <v>262</v>
      </c>
      <c r="J173" s="22"/>
      <c r="K173" s="46" t="s">
        <v>263</v>
      </c>
      <c r="L173" s="12"/>
    </row>
    <row r="174" spans="1:12" ht="12" customHeight="1" x14ac:dyDescent="0.2">
      <c r="A174" s="12"/>
      <c r="B174" s="12"/>
      <c r="C174" s="12"/>
      <c r="D174" s="12"/>
      <c r="E174" s="12"/>
      <c r="F174" s="7"/>
      <c r="G174" s="22" t="s">
        <v>252</v>
      </c>
      <c r="H174" s="29"/>
      <c r="I174" s="22" t="s">
        <v>264</v>
      </c>
      <c r="J174" s="22"/>
      <c r="K174" s="46" t="s">
        <v>596</v>
      </c>
      <c r="L174" s="12"/>
    </row>
    <row r="175" spans="1:12" ht="12" customHeight="1" x14ac:dyDescent="0.2">
      <c r="A175" s="12"/>
      <c r="B175" s="12"/>
      <c r="C175" s="12"/>
      <c r="D175" s="12"/>
      <c r="E175" s="12"/>
      <c r="F175" s="7"/>
      <c r="G175" s="22" t="s">
        <v>252</v>
      </c>
      <c r="H175" s="29"/>
      <c r="I175" s="22" t="s">
        <v>265</v>
      </c>
      <c r="J175" s="22"/>
      <c r="K175" s="46" t="s">
        <v>266</v>
      </c>
      <c r="L175" s="12"/>
    </row>
    <row r="176" spans="1:12" ht="12" customHeight="1" x14ac:dyDescent="0.2">
      <c r="A176" s="12"/>
      <c r="B176" s="12"/>
      <c r="C176" s="12"/>
      <c r="D176" s="12"/>
      <c r="E176" s="12"/>
      <c r="F176" s="7"/>
      <c r="G176" s="22" t="s">
        <v>252</v>
      </c>
      <c r="H176" s="29"/>
      <c r="I176" s="22" t="s">
        <v>267</v>
      </c>
      <c r="J176" s="22"/>
      <c r="K176" s="46" t="s">
        <v>268</v>
      </c>
      <c r="L176" s="12"/>
    </row>
    <row r="177" spans="1:12" ht="12" customHeight="1" x14ac:dyDescent="0.2">
      <c r="A177" s="12"/>
      <c r="B177" s="12"/>
      <c r="C177" s="12"/>
      <c r="D177" s="12"/>
      <c r="E177" s="12"/>
      <c r="F177" s="7"/>
      <c r="G177" s="22" t="s">
        <v>252</v>
      </c>
      <c r="H177" s="29"/>
      <c r="I177" s="22" t="s">
        <v>269</v>
      </c>
      <c r="J177" s="22"/>
      <c r="K177" s="46" t="s">
        <v>593</v>
      </c>
      <c r="L177" s="12"/>
    </row>
    <row r="178" spans="1:12" ht="12" customHeight="1" x14ac:dyDescent="0.2">
      <c r="A178" s="12"/>
      <c r="B178" s="12"/>
      <c r="C178" s="12"/>
      <c r="D178" s="12"/>
      <c r="E178" s="12"/>
      <c r="F178" s="7"/>
      <c r="G178" s="22" t="s">
        <v>252</v>
      </c>
      <c r="H178" s="29"/>
      <c r="I178" s="22" t="s">
        <v>270</v>
      </c>
      <c r="J178" s="22"/>
      <c r="K178" s="46" t="s">
        <v>580</v>
      </c>
      <c r="L178" s="12"/>
    </row>
    <row r="179" spans="1:12" ht="12" customHeight="1" x14ac:dyDescent="0.2">
      <c r="A179" s="12"/>
      <c r="B179" s="12"/>
      <c r="C179" s="12"/>
      <c r="D179" s="12"/>
      <c r="E179" s="12"/>
      <c r="F179" s="7"/>
      <c r="G179" s="22" t="s">
        <v>252</v>
      </c>
      <c r="H179" s="29"/>
      <c r="I179" s="8" t="s">
        <v>271</v>
      </c>
      <c r="J179" s="8"/>
      <c r="K179" s="49" t="s">
        <v>556</v>
      </c>
      <c r="L179" s="12"/>
    </row>
    <row r="180" spans="1:12" ht="12" customHeight="1" x14ac:dyDescent="0.2">
      <c r="A180" s="12"/>
      <c r="B180" s="12"/>
      <c r="C180" s="12"/>
      <c r="D180" s="12"/>
      <c r="E180" s="12"/>
      <c r="F180" s="7"/>
      <c r="G180" s="22" t="s">
        <v>252</v>
      </c>
      <c r="H180" s="29"/>
      <c r="I180" s="22" t="s">
        <v>272</v>
      </c>
      <c r="J180" s="22"/>
      <c r="K180" s="46" t="s">
        <v>273</v>
      </c>
      <c r="L180" s="12"/>
    </row>
    <row r="181" spans="1:12" ht="12.75" x14ac:dyDescent="0.2">
      <c r="A181" s="12"/>
      <c r="B181" s="12"/>
      <c r="C181" s="12"/>
      <c r="D181" s="12"/>
      <c r="E181" s="12"/>
      <c r="F181" s="7"/>
      <c r="G181" s="22" t="s">
        <v>252</v>
      </c>
      <c r="H181" s="29"/>
      <c r="I181" s="22" t="s">
        <v>578</v>
      </c>
      <c r="J181" s="22"/>
      <c r="K181" s="46" t="s">
        <v>579</v>
      </c>
      <c r="L181" s="12"/>
    </row>
    <row r="182" spans="1:12" ht="12.75" x14ac:dyDescent="0.2">
      <c r="A182" s="12"/>
      <c r="B182" s="12"/>
      <c r="C182" s="12"/>
      <c r="D182" s="12"/>
      <c r="E182" s="12"/>
      <c r="F182" s="7"/>
      <c r="G182" s="22" t="s">
        <v>252</v>
      </c>
      <c r="H182" s="29"/>
      <c r="I182" s="8" t="s">
        <v>274</v>
      </c>
      <c r="J182" s="8"/>
      <c r="K182" s="49" t="s">
        <v>552</v>
      </c>
      <c r="L182" s="12"/>
    </row>
    <row r="183" spans="1:12" ht="12.75" x14ac:dyDescent="0.2">
      <c r="A183" s="12"/>
      <c r="B183" s="12"/>
      <c r="C183" s="12"/>
      <c r="D183" s="12"/>
      <c r="E183" s="12"/>
      <c r="F183" s="7"/>
      <c r="G183" s="22" t="s">
        <v>252</v>
      </c>
      <c r="H183" s="29">
        <v>0</v>
      </c>
      <c r="I183" s="22" t="s">
        <v>279</v>
      </c>
      <c r="J183" s="22"/>
      <c r="K183" s="46" t="s">
        <v>280</v>
      </c>
      <c r="L183" s="12"/>
    </row>
    <row r="184" spans="1:12" ht="14.25" customHeight="1" x14ac:dyDescent="0.2">
      <c r="A184" s="12"/>
      <c r="B184" s="12"/>
      <c r="C184" s="12"/>
      <c r="D184" s="12"/>
      <c r="E184" s="12"/>
      <c r="F184" s="7"/>
      <c r="G184" s="22"/>
      <c r="H184" s="29"/>
      <c r="I184" s="22"/>
      <c r="J184" s="22"/>
      <c r="K184" s="46"/>
      <c r="L184" s="12"/>
    </row>
    <row r="185" spans="1:12" ht="12" customHeight="1" x14ac:dyDescent="0.2">
      <c r="A185" s="12"/>
      <c r="B185" s="12"/>
      <c r="C185" s="22" t="s">
        <v>281</v>
      </c>
      <c r="D185" s="12" t="s">
        <v>282</v>
      </c>
      <c r="E185" s="12"/>
      <c r="F185" s="7"/>
      <c r="G185" s="22" t="s">
        <v>0</v>
      </c>
      <c r="H185" s="29">
        <f>SUM(H186:H193)</f>
        <v>0</v>
      </c>
      <c r="I185" s="22"/>
      <c r="J185" s="22"/>
      <c r="K185" s="46"/>
      <c r="L185" s="12"/>
    </row>
    <row r="186" spans="1:12" ht="12" customHeight="1" x14ac:dyDescent="0.2">
      <c r="A186" s="12"/>
      <c r="B186" s="12"/>
      <c r="C186" s="12"/>
      <c r="D186" s="12"/>
      <c r="E186" s="12"/>
      <c r="F186" s="7"/>
      <c r="G186" s="8" t="s">
        <v>283</v>
      </c>
      <c r="H186" s="16"/>
      <c r="I186" s="8" t="s">
        <v>254</v>
      </c>
      <c r="J186" s="8"/>
      <c r="K186" s="49" t="s">
        <v>554</v>
      </c>
      <c r="L186" s="12"/>
    </row>
    <row r="187" spans="1:12" ht="12" customHeight="1" x14ac:dyDescent="0.2">
      <c r="A187" s="12"/>
      <c r="B187" s="12"/>
      <c r="C187" s="12"/>
      <c r="D187" s="12"/>
      <c r="E187" s="12"/>
      <c r="F187" s="7"/>
      <c r="G187" s="22" t="s">
        <v>283</v>
      </c>
      <c r="H187" s="29"/>
      <c r="I187" s="22" t="s">
        <v>284</v>
      </c>
      <c r="J187" s="22"/>
      <c r="K187" s="46" t="s">
        <v>285</v>
      </c>
      <c r="L187" s="12"/>
    </row>
    <row r="188" spans="1:12" ht="12" customHeight="1" x14ac:dyDescent="0.2">
      <c r="A188" s="12"/>
      <c r="B188" s="12"/>
      <c r="C188" s="12"/>
      <c r="D188" s="12" t="s">
        <v>0</v>
      </c>
      <c r="E188" s="12"/>
      <c r="F188" s="7"/>
      <c r="G188" s="22" t="s">
        <v>283</v>
      </c>
      <c r="H188" s="29"/>
      <c r="I188" s="22" t="s">
        <v>286</v>
      </c>
      <c r="J188" s="22"/>
      <c r="K188" s="46" t="s">
        <v>287</v>
      </c>
      <c r="L188" s="12"/>
    </row>
    <row r="189" spans="1:12" ht="12" customHeight="1" x14ac:dyDescent="0.2">
      <c r="A189" s="12"/>
      <c r="B189" s="12"/>
      <c r="C189" s="12"/>
      <c r="D189" s="12"/>
      <c r="E189" s="12"/>
      <c r="F189" s="7"/>
      <c r="G189" s="8" t="s">
        <v>283</v>
      </c>
      <c r="H189" s="16"/>
      <c r="I189" s="8" t="s">
        <v>259</v>
      </c>
      <c r="J189" s="8"/>
      <c r="K189" s="49" t="s">
        <v>555</v>
      </c>
      <c r="L189" s="12"/>
    </row>
    <row r="190" spans="1:12" ht="12" customHeight="1" x14ac:dyDescent="0.2">
      <c r="A190" s="12"/>
      <c r="B190" s="12"/>
      <c r="C190" s="12"/>
      <c r="D190" s="12"/>
      <c r="E190" s="12"/>
      <c r="F190" s="7"/>
      <c r="G190" s="22" t="s">
        <v>283</v>
      </c>
      <c r="H190" s="29"/>
      <c r="I190" s="22" t="s">
        <v>523</v>
      </c>
      <c r="J190" s="22"/>
      <c r="K190" s="46" t="s">
        <v>581</v>
      </c>
      <c r="L190" s="12"/>
    </row>
    <row r="191" spans="1:12" ht="12" customHeight="1" x14ac:dyDescent="0.2">
      <c r="A191" s="12"/>
      <c r="B191" s="12"/>
      <c r="C191" s="12"/>
      <c r="D191" s="12"/>
      <c r="E191" s="12" t="s">
        <v>0</v>
      </c>
      <c r="F191" s="7"/>
      <c r="G191" s="8" t="s">
        <v>283</v>
      </c>
      <c r="H191" s="16"/>
      <c r="I191" s="8" t="s">
        <v>271</v>
      </c>
      <c r="J191" s="8"/>
      <c r="K191" s="49" t="s">
        <v>556</v>
      </c>
      <c r="L191" s="12"/>
    </row>
    <row r="192" spans="1:12" ht="12" customHeight="1" x14ac:dyDescent="0.2">
      <c r="A192" s="12"/>
      <c r="B192" s="12"/>
      <c r="C192" s="12"/>
      <c r="D192" s="12"/>
      <c r="E192" s="12"/>
      <c r="F192" s="7"/>
      <c r="G192" s="22" t="s">
        <v>283</v>
      </c>
      <c r="H192" s="29"/>
      <c r="I192" s="22" t="s">
        <v>272</v>
      </c>
      <c r="J192" s="22"/>
      <c r="K192" s="46" t="s">
        <v>273</v>
      </c>
      <c r="L192" s="12"/>
    </row>
    <row r="193" spans="1:12" ht="12" customHeight="1" x14ac:dyDescent="0.2">
      <c r="A193" s="12"/>
      <c r="B193" s="12"/>
      <c r="C193" s="12"/>
      <c r="D193" s="12"/>
      <c r="E193" s="12"/>
      <c r="F193" s="32"/>
      <c r="G193" s="22" t="s">
        <v>283</v>
      </c>
      <c r="H193" s="29"/>
      <c r="I193" s="22" t="s">
        <v>578</v>
      </c>
      <c r="J193" s="22"/>
      <c r="K193" s="46" t="s">
        <v>579</v>
      </c>
      <c r="L193" s="12"/>
    </row>
    <row r="194" spans="1:12" ht="12" customHeight="1" x14ac:dyDescent="0.2">
      <c r="A194" s="7"/>
      <c r="B194" s="7"/>
      <c r="C194" s="7"/>
      <c r="D194" s="7"/>
      <c r="E194" s="7"/>
      <c r="F194" s="7"/>
      <c r="H194" s="32"/>
      <c r="K194" s="54"/>
      <c r="L194" s="12"/>
    </row>
    <row r="195" spans="1:12" ht="12" customHeight="1" x14ac:dyDescent="0.2">
      <c r="A195" s="12"/>
      <c r="B195" s="8" t="s">
        <v>291</v>
      </c>
      <c r="C195" s="9" t="s">
        <v>292</v>
      </c>
      <c r="D195" s="9"/>
      <c r="E195" s="9"/>
      <c r="F195" s="7"/>
      <c r="G195" s="8" t="s">
        <v>291</v>
      </c>
      <c r="H195" s="16">
        <f>+H197+H213+H236</f>
        <v>347272449.76999998</v>
      </c>
      <c r="I195" s="8">
        <v>6</v>
      </c>
      <c r="J195" s="8"/>
      <c r="K195" s="49" t="s">
        <v>292</v>
      </c>
      <c r="L195" s="12"/>
    </row>
    <row r="196" spans="1:12" ht="12" customHeight="1" x14ac:dyDescent="0.2">
      <c r="A196" s="12"/>
      <c r="B196" s="12"/>
      <c r="C196" s="12"/>
      <c r="D196" s="12"/>
      <c r="E196" s="12"/>
      <c r="F196" s="7"/>
      <c r="G196" s="12"/>
      <c r="H196" s="16"/>
      <c r="I196" s="22"/>
      <c r="J196" s="22"/>
      <c r="K196" s="46"/>
      <c r="L196" s="12"/>
    </row>
    <row r="197" spans="1:12" ht="12" customHeight="1" x14ac:dyDescent="0.2">
      <c r="A197" s="12"/>
      <c r="B197" s="12"/>
      <c r="C197" s="22" t="s">
        <v>293</v>
      </c>
      <c r="D197" s="12" t="s">
        <v>608</v>
      </c>
      <c r="E197" s="12"/>
      <c r="F197" s="7"/>
      <c r="G197" s="8" t="s">
        <v>293</v>
      </c>
      <c r="H197" s="16">
        <f>SUM(H198:H211)</f>
        <v>225634758.09999996</v>
      </c>
      <c r="I197" s="8" t="s">
        <v>294</v>
      </c>
      <c r="J197" s="8"/>
      <c r="K197" s="49" t="s">
        <v>557</v>
      </c>
      <c r="L197" s="12"/>
    </row>
    <row r="198" spans="1:12" ht="12" customHeight="1" x14ac:dyDescent="0.2">
      <c r="A198" s="12"/>
      <c r="B198" s="12"/>
      <c r="C198" s="22"/>
      <c r="D198" s="12"/>
      <c r="E198" s="12"/>
      <c r="F198" s="7"/>
      <c r="G198" s="22" t="s">
        <v>293</v>
      </c>
      <c r="H198" s="29">
        <f>'Total Egresos'!E164</f>
        <v>28474224.800000001</v>
      </c>
      <c r="I198" s="22" t="s">
        <v>295</v>
      </c>
      <c r="J198" s="22"/>
      <c r="K198" s="46" t="s">
        <v>296</v>
      </c>
      <c r="L198" s="12"/>
    </row>
    <row r="199" spans="1:12" ht="12" customHeight="1" x14ac:dyDescent="0.2">
      <c r="A199" s="12"/>
      <c r="B199" s="12"/>
      <c r="C199" s="22"/>
      <c r="D199" s="12"/>
      <c r="E199" s="12"/>
      <c r="F199" s="7"/>
      <c r="G199" s="22" t="s">
        <v>293</v>
      </c>
      <c r="H199" s="29">
        <f>'Total Egresos'!E165</f>
        <v>12900000</v>
      </c>
      <c r="I199" s="22" t="s">
        <v>297</v>
      </c>
      <c r="J199" s="22"/>
      <c r="K199" s="46" t="s">
        <v>298</v>
      </c>
      <c r="L199" s="12"/>
    </row>
    <row r="200" spans="1:12" ht="30.75" customHeight="1" x14ac:dyDescent="0.2">
      <c r="A200" s="12"/>
      <c r="B200" s="12"/>
      <c r="C200" s="22"/>
      <c r="D200" s="12"/>
      <c r="E200" s="12"/>
      <c r="F200" s="7"/>
      <c r="G200" s="22" t="s">
        <v>293</v>
      </c>
      <c r="H200" s="29">
        <f>'Total Egresos'!E169</f>
        <v>179719573.59999999</v>
      </c>
      <c r="I200" s="22" t="s">
        <v>299</v>
      </c>
      <c r="J200" s="22"/>
      <c r="K200" s="46" t="s">
        <v>300</v>
      </c>
      <c r="L200" s="12"/>
    </row>
    <row r="201" spans="1:12" ht="12" customHeight="1" x14ac:dyDescent="0.2">
      <c r="A201" s="12"/>
      <c r="B201" s="12"/>
      <c r="C201" s="22"/>
      <c r="D201" s="12"/>
      <c r="E201" s="12"/>
      <c r="F201" s="7"/>
      <c r="G201" s="22" t="s">
        <v>293</v>
      </c>
      <c r="H201" s="16">
        <f>'Total Egresos'!E170</f>
        <v>0</v>
      </c>
      <c r="I201" s="22" t="s">
        <v>301</v>
      </c>
      <c r="J201" s="22"/>
      <c r="K201" s="46" t="s">
        <v>302</v>
      </c>
      <c r="L201" s="12"/>
    </row>
    <row r="202" spans="1:12" ht="12" customHeight="1" x14ac:dyDescent="0.2">
      <c r="A202" s="12"/>
      <c r="B202" s="12"/>
      <c r="C202" s="22"/>
      <c r="D202" s="12"/>
      <c r="E202" s="12"/>
      <c r="F202" s="7"/>
      <c r="G202" s="22" t="s">
        <v>293</v>
      </c>
      <c r="H202" s="16">
        <f>'Total Egresos'!E171</f>
        <v>0</v>
      </c>
      <c r="I202" s="22" t="s">
        <v>303</v>
      </c>
      <c r="J202" s="22"/>
      <c r="K202" s="46" t="s">
        <v>304</v>
      </c>
      <c r="L202" s="12"/>
    </row>
    <row r="203" spans="1:12" ht="12" customHeight="1" x14ac:dyDescent="0.2">
      <c r="A203" s="12"/>
      <c r="B203" s="12"/>
      <c r="C203" s="22"/>
      <c r="D203" s="12"/>
      <c r="E203" s="12"/>
      <c r="F203" s="7"/>
      <c r="G203" s="22" t="s">
        <v>293</v>
      </c>
      <c r="H203" s="16"/>
      <c r="I203" s="22" t="s">
        <v>305</v>
      </c>
      <c r="J203" s="22"/>
      <c r="K203" s="46" t="s">
        <v>592</v>
      </c>
      <c r="L203" s="12"/>
    </row>
    <row r="204" spans="1:12" ht="12" customHeight="1" x14ac:dyDescent="0.2">
      <c r="A204" s="12"/>
      <c r="B204" s="12"/>
      <c r="C204" s="22"/>
      <c r="D204" s="12"/>
      <c r="E204" s="12"/>
      <c r="F204" s="7"/>
      <c r="G204" s="22" t="s">
        <v>293</v>
      </c>
      <c r="H204" s="16"/>
      <c r="I204" s="22" t="s">
        <v>306</v>
      </c>
      <c r="J204" s="22"/>
      <c r="K204" s="46" t="s">
        <v>307</v>
      </c>
      <c r="L204" s="12"/>
    </row>
    <row r="205" spans="1:12" ht="12" customHeight="1" x14ac:dyDescent="0.2">
      <c r="A205" s="12"/>
      <c r="B205" s="12"/>
      <c r="C205" s="22"/>
      <c r="D205" s="12"/>
      <c r="E205" s="12"/>
      <c r="F205" s="7"/>
      <c r="G205" s="22" t="s">
        <v>293</v>
      </c>
      <c r="H205" s="16"/>
      <c r="I205" s="22" t="s">
        <v>308</v>
      </c>
      <c r="J205" s="22"/>
      <c r="K205" s="46" t="s">
        <v>309</v>
      </c>
      <c r="L205" s="12"/>
    </row>
    <row r="206" spans="1:12" ht="12" customHeight="1" x14ac:dyDescent="0.2">
      <c r="A206" s="12"/>
      <c r="B206" s="12"/>
      <c r="C206" s="22"/>
      <c r="D206" s="12"/>
      <c r="E206" s="12"/>
      <c r="F206" s="7"/>
      <c r="G206" s="22" t="s">
        <v>293</v>
      </c>
      <c r="H206" s="16"/>
      <c r="I206" s="22" t="s">
        <v>310</v>
      </c>
      <c r="J206" s="22"/>
      <c r="K206" s="46" t="s">
        <v>619</v>
      </c>
      <c r="L206" s="12"/>
    </row>
    <row r="207" spans="1:12" ht="12" customHeight="1" x14ac:dyDescent="0.2">
      <c r="A207" s="12"/>
      <c r="B207" s="12"/>
      <c r="C207" s="22"/>
      <c r="D207" s="12"/>
      <c r="E207" s="12"/>
      <c r="F207" s="7"/>
      <c r="G207" s="8" t="s">
        <v>293</v>
      </c>
      <c r="H207" s="16"/>
      <c r="I207" s="8" t="s">
        <v>166</v>
      </c>
      <c r="J207" s="8"/>
      <c r="K207" s="49" t="s">
        <v>544</v>
      </c>
      <c r="L207" s="8" t="s">
        <v>321</v>
      </c>
    </row>
    <row r="208" spans="1:12" ht="12" customHeight="1" x14ac:dyDescent="0.2">
      <c r="A208" s="12"/>
      <c r="B208" s="12"/>
      <c r="C208" s="22"/>
      <c r="D208" s="12"/>
      <c r="E208" s="12"/>
      <c r="F208" s="7"/>
      <c r="G208" s="22" t="s">
        <v>293</v>
      </c>
      <c r="H208" s="16"/>
      <c r="I208" s="22" t="s">
        <v>167</v>
      </c>
      <c r="J208" s="22"/>
      <c r="K208" s="46" t="s">
        <v>168</v>
      </c>
      <c r="L208" s="22" t="s">
        <v>329</v>
      </c>
    </row>
    <row r="209" spans="1:12" ht="12" customHeight="1" x14ac:dyDescent="0.2">
      <c r="A209" s="12"/>
      <c r="B209" s="12"/>
      <c r="C209" s="22"/>
      <c r="D209" s="12"/>
      <c r="E209" s="12"/>
      <c r="F209" s="7"/>
      <c r="G209" s="22" t="s">
        <v>293</v>
      </c>
      <c r="H209" s="29">
        <f>'Total Egresos'!E92</f>
        <v>2500000</v>
      </c>
      <c r="I209" s="22" t="s">
        <v>169</v>
      </c>
      <c r="J209" s="22"/>
      <c r="K209" s="46" t="s">
        <v>934</v>
      </c>
      <c r="L209" s="12"/>
    </row>
    <row r="210" spans="1:12" ht="12" customHeight="1" x14ac:dyDescent="0.2">
      <c r="A210" s="12"/>
      <c r="B210" s="12"/>
      <c r="C210" s="12"/>
      <c r="D210" s="12"/>
      <c r="E210" s="12"/>
      <c r="F210" s="7"/>
      <c r="G210" s="22" t="s">
        <v>293</v>
      </c>
      <c r="H210" s="29"/>
      <c r="I210" s="22" t="s">
        <v>170</v>
      </c>
      <c r="J210" s="22"/>
      <c r="K210" s="46" t="s">
        <v>171</v>
      </c>
      <c r="L210" s="12"/>
    </row>
    <row r="211" spans="1:12" ht="12" customHeight="1" x14ac:dyDescent="0.2">
      <c r="A211" s="12"/>
      <c r="B211" s="12"/>
      <c r="C211" s="12"/>
      <c r="D211" s="12"/>
      <c r="E211" s="12"/>
      <c r="F211" s="7"/>
      <c r="G211" s="22" t="s">
        <v>293</v>
      </c>
      <c r="H211" s="29">
        <f>'Total Egresos'!E93</f>
        <v>2040959.7</v>
      </c>
      <c r="I211" s="22" t="s">
        <v>172</v>
      </c>
      <c r="J211" s="22"/>
      <c r="K211" s="46" t="s">
        <v>173</v>
      </c>
      <c r="L211" s="12"/>
    </row>
    <row r="212" spans="1:12" ht="12" customHeight="1" x14ac:dyDescent="0.2">
      <c r="A212" s="12"/>
      <c r="B212" s="12"/>
      <c r="C212" s="22"/>
      <c r="D212" s="12"/>
      <c r="E212" s="12"/>
      <c r="F212" s="7"/>
      <c r="G212" s="22"/>
      <c r="H212" s="29"/>
      <c r="I212" s="22"/>
      <c r="J212" s="22"/>
      <c r="K212" s="46"/>
      <c r="L212" s="12"/>
    </row>
    <row r="213" spans="1:12" ht="12" customHeight="1" x14ac:dyDescent="0.2">
      <c r="A213" s="12"/>
      <c r="B213" s="12"/>
      <c r="C213" s="22" t="s">
        <v>311</v>
      </c>
      <c r="D213" s="12" t="s">
        <v>607</v>
      </c>
      <c r="E213" s="12"/>
      <c r="F213" s="7"/>
      <c r="G213" s="8" t="s">
        <v>311</v>
      </c>
      <c r="H213" s="16">
        <f>SUM(H214:H234)</f>
        <v>21637691.670000002</v>
      </c>
      <c r="I213" s="8" t="s">
        <v>312</v>
      </c>
      <c r="J213" s="8"/>
      <c r="K213" s="49" t="s">
        <v>558</v>
      </c>
      <c r="L213" s="12"/>
    </row>
    <row r="214" spans="1:12" ht="12" customHeight="1" x14ac:dyDescent="0.2">
      <c r="A214" s="12"/>
      <c r="B214" s="12"/>
      <c r="C214" s="22"/>
      <c r="D214" s="12" t="s">
        <v>0</v>
      </c>
      <c r="E214" s="12"/>
      <c r="F214" s="7"/>
      <c r="G214" s="22" t="s">
        <v>311</v>
      </c>
      <c r="H214" s="29"/>
      <c r="I214" s="22" t="s">
        <v>313</v>
      </c>
      <c r="J214" s="22"/>
      <c r="K214" s="46" t="s">
        <v>314</v>
      </c>
      <c r="L214" s="12"/>
    </row>
    <row r="215" spans="1:12" ht="12" customHeight="1" x14ac:dyDescent="0.2">
      <c r="A215" s="12"/>
      <c r="B215" s="12"/>
      <c r="C215" s="22"/>
      <c r="D215" s="12"/>
      <c r="E215" s="12"/>
      <c r="F215" s="7"/>
      <c r="G215" s="22" t="s">
        <v>311</v>
      </c>
      <c r="H215" s="29"/>
      <c r="I215" s="22" t="s">
        <v>315</v>
      </c>
      <c r="J215" s="22"/>
      <c r="K215" s="46" t="s">
        <v>316</v>
      </c>
      <c r="L215" s="12"/>
    </row>
    <row r="216" spans="1:12" ht="12" customHeight="1" x14ac:dyDescent="0.2">
      <c r="A216" s="12"/>
      <c r="B216" s="12"/>
      <c r="C216" s="22"/>
      <c r="D216" s="12"/>
      <c r="E216" s="12"/>
      <c r="F216" s="7"/>
      <c r="G216" s="22" t="s">
        <v>311</v>
      </c>
      <c r="H216" s="29"/>
      <c r="I216" s="22" t="s">
        <v>317</v>
      </c>
      <c r="J216" s="22"/>
      <c r="K216" s="46" t="s">
        <v>318</v>
      </c>
      <c r="L216" s="12"/>
    </row>
    <row r="217" spans="1:12" ht="12" customHeight="1" x14ac:dyDescent="0.2">
      <c r="A217" s="12"/>
      <c r="B217" s="12"/>
      <c r="C217" s="22"/>
      <c r="D217" s="12"/>
      <c r="E217" s="12"/>
      <c r="F217" s="7"/>
      <c r="G217" s="22" t="s">
        <v>311</v>
      </c>
      <c r="H217" s="29"/>
      <c r="I217" s="22" t="s">
        <v>319</v>
      </c>
      <c r="J217" s="22"/>
      <c r="K217" s="46" t="s">
        <v>320</v>
      </c>
      <c r="L217" s="12"/>
    </row>
    <row r="218" spans="1:12" ht="12" customHeight="1" x14ac:dyDescent="0.2">
      <c r="A218" s="12"/>
      <c r="B218" s="12"/>
      <c r="C218" s="22"/>
      <c r="D218" s="12"/>
      <c r="E218" s="12"/>
      <c r="F218" s="7"/>
      <c r="G218" s="22" t="s">
        <v>311</v>
      </c>
      <c r="H218" s="16"/>
      <c r="I218" s="8" t="s">
        <v>321</v>
      </c>
      <c r="J218" s="8"/>
      <c r="K218" s="49" t="s">
        <v>559</v>
      </c>
      <c r="L218" s="12"/>
    </row>
    <row r="219" spans="1:12" ht="12" customHeight="1" x14ac:dyDescent="0.2">
      <c r="A219" s="12"/>
      <c r="B219" s="12"/>
      <c r="C219" s="22"/>
      <c r="D219" s="12"/>
      <c r="E219" s="12"/>
      <c r="F219" s="7"/>
      <c r="G219" s="22" t="s">
        <v>311</v>
      </c>
      <c r="H219" s="29">
        <f>'Total Egresos'!E173</f>
        <v>6183158.6500000004</v>
      </c>
      <c r="I219" s="22" t="s">
        <v>322</v>
      </c>
      <c r="J219" s="22"/>
      <c r="K219" s="46" t="s">
        <v>323</v>
      </c>
      <c r="L219" s="12"/>
    </row>
    <row r="220" spans="1:12" ht="12" customHeight="1" x14ac:dyDescent="0.2">
      <c r="A220" s="12"/>
      <c r="B220" s="12"/>
      <c r="C220" s="22"/>
      <c r="D220" s="12"/>
      <c r="E220" s="12"/>
      <c r="F220" s="7"/>
      <c r="G220" s="22" t="s">
        <v>311</v>
      </c>
      <c r="H220" s="29"/>
      <c r="I220" s="22" t="s">
        <v>324</v>
      </c>
      <c r="J220" s="22"/>
      <c r="K220" s="46" t="s">
        <v>325</v>
      </c>
      <c r="L220" s="12"/>
    </row>
    <row r="221" spans="1:12" ht="12" customHeight="1" x14ac:dyDescent="0.2">
      <c r="A221" s="12"/>
      <c r="B221" s="12"/>
      <c r="C221" s="22"/>
      <c r="D221" s="12"/>
      <c r="E221" s="12"/>
      <c r="F221" s="7"/>
      <c r="G221" s="22" t="s">
        <v>311</v>
      </c>
      <c r="H221" s="29"/>
      <c r="I221" s="22" t="s">
        <v>326</v>
      </c>
      <c r="J221" s="22"/>
      <c r="K221" s="46" t="s">
        <v>627</v>
      </c>
      <c r="L221" s="12"/>
    </row>
    <row r="222" spans="1:12" ht="12" customHeight="1" x14ac:dyDescent="0.2">
      <c r="A222" s="12"/>
      <c r="B222" s="12"/>
      <c r="C222" s="22"/>
      <c r="D222" s="12"/>
      <c r="E222" s="12"/>
      <c r="F222" s="7"/>
      <c r="G222" s="22" t="s">
        <v>311</v>
      </c>
      <c r="H222" s="29"/>
      <c r="I222" s="22" t="s">
        <v>327</v>
      </c>
      <c r="J222" s="22"/>
      <c r="K222" s="46" t="s">
        <v>328</v>
      </c>
      <c r="L222" s="12"/>
    </row>
    <row r="223" spans="1:12" ht="12" customHeight="1" x14ac:dyDescent="0.2">
      <c r="A223" s="12"/>
      <c r="B223" s="12"/>
      <c r="C223" s="22"/>
      <c r="D223" s="12"/>
      <c r="E223" s="12"/>
      <c r="F223" s="7"/>
      <c r="G223" s="22" t="s">
        <v>311</v>
      </c>
      <c r="H223" s="29">
        <f>'Total Egresos'!E174</f>
        <v>12962536.02</v>
      </c>
      <c r="I223" s="22" t="s">
        <v>331</v>
      </c>
      <c r="J223" s="22"/>
      <c r="K223" s="46" t="s">
        <v>626</v>
      </c>
      <c r="L223" s="12"/>
    </row>
    <row r="224" spans="1:12" ht="12" customHeight="1" x14ac:dyDescent="0.2">
      <c r="A224" s="12"/>
      <c r="B224" s="12"/>
      <c r="C224" s="22"/>
      <c r="D224" s="12"/>
      <c r="E224" s="12"/>
      <c r="F224" s="7"/>
      <c r="G224" s="22" t="s">
        <v>311</v>
      </c>
      <c r="H224" s="29"/>
      <c r="I224" s="8" t="s">
        <v>332</v>
      </c>
      <c r="J224" s="8"/>
      <c r="K224" s="49" t="s">
        <v>560</v>
      </c>
      <c r="L224" s="12"/>
    </row>
    <row r="225" spans="1:12" ht="12" customHeight="1" x14ac:dyDescent="0.2">
      <c r="A225" s="12"/>
      <c r="B225" s="12"/>
      <c r="C225" s="22"/>
      <c r="D225" s="12" t="s">
        <v>0</v>
      </c>
      <c r="E225" s="12"/>
      <c r="F225" s="7"/>
      <c r="G225" s="22" t="s">
        <v>311</v>
      </c>
      <c r="H225" s="29"/>
      <c r="I225" s="22" t="s">
        <v>333</v>
      </c>
      <c r="J225" s="22"/>
      <c r="K225" s="46" t="s">
        <v>334</v>
      </c>
      <c r="L225" s="12"/>
    </row>
    <row r="226" spans="1:12" ht="12" customHeight="1" x14ac:dyDescent="0.2">
      <c r="A226" s="12"/>
      <c r="B226" s="12"/>
      <c r="C226" s="22"/>
      <c r="D226" s="12"/>
      <c r="E226" s="12"/>
      <c r="F226" s="7"/>
      <c r="G226" s="22" t="s">
        <v>311</v>
      </c>
      <c r="H226" s="29"/>
      <c r="I226" s="22" t="s">
        <v>335</v>
      </c>
      <c r="J226" s="22"/>
      <c r="K226" s="46" t="s">
        <v>336</v>
      </c>
      <c r="L226" s="12"/>
    </row>
    <row r="227" spans="1:12" ht="12" customHeight="1" thickBot="1" x14ac:dyDescent="0.25">
      <c r="A227" s="36"/>
      <c r="B227" s="36"/>
      <c r="C227" s="27"/>
      <c r="D227" s="36"/>
      <c r="E227" s="36"/>
      <c r="F227" s="36"/>
      <c r="G227" s="27" t="s">
        <v>311</v>
      </c>
      <c r="H227" s="28"/>
      <c r="I227" s="27" t="s">
        <v>337</v>
      </c>
      <c r="J227" s="27"/>
      <c r="K227" s="53" t="s">
        <v>338</v>
      </c>
      <c r="L227" s="12"/>
    </row>
    <row r="228" spans="1:12" ht="12" customHeight="1" x14ac:dyDescent="0.2">
      <c r="A228" s="12"/>
      <c r="B228" s="12"/>
      <c r="C228" s="22"/>
      <c r="D228" s="12"/>
      <c r="E228" s="12"/>
      <c r="F228" s="12"/>
      <c r="G228" s="22"/>
      <c r="H228" s="29"/>
      <c r="I228" s="22"/>
      <c r="J228" s="22"/>
      <c r="K228" s="46"/>
      <c r="L228" s="12"/>
    </row>
    <row r="229" spans="1:12" ht="12" customHeight="1" x14ac:dyDescent="0.2">
      <c r="A229" s="12"/>
      <c r="B229" s="12"/>
      <c r="C229" s="22"/>
      <c r="D229" s="12"/>
      <c r="E229" s="12"/>
      <c r="F229" s="7"/>
      <c r="G229" s="22" t="s">
        <v>311</v>
      </c>
      <c r="H229" s="29"/>
      <c r="I229" s="22" t="s">
        <v>339</v>
      </c>
      <c r="J229" s="22"/>
      <c r="K229" s="46" t="s">
        <v>340</v>
      </c>
      <c r="L229" s="12"/>
    </row>
    <row r="230" spans="1:12" ht="12" customHeight="1" x14ac:dyDescent="0.2">
      <c r="A230" s="12"/>
      <c r="B230" s="12"/>
      <c r="C230" s="22"/>
      <c r="D230" s="12"/>
      <c r="E230" s="12"/>
      <c r="F230" s="7"/>
      <c r="G230" s="22" t="s">
        <v>311</v>
      </c>
      <c r="H230" s="29"/>
      <c r="I230" s="8" t="s">
        <v>341</v>
      </c>
      <c r="J230" s="8"/>
      <c r="K230" s="49" t="s">
        <v>561</v>
      </c>
      <c r="L230" s="12"/>
    </row>
    <row r="231" spans="1:12" ht="12" customHeight="1" x14ac:dyDescent="0.2">
      <c r="A231" s="12"/>
      <c r="B231" s="12"/>
      <c r="C231" s="22"/>
      <c r="D231" s="12" t="s">
        <v>0</v>
      </c>
      <c r="E231" s="12"/>
      <c r="F231" s="7"/>
      <c r="G231" s="22" t="s">
        <v>311</v>
      </c>
      <c r="H231" s="29"/>
      <c r="I231" s="22" t="s">
        <v>342</v>
      </c>
      <c r="J231" s="22"/>
      <c r="K231" s="46" t="s">
        <v>343</v>
      </c>
      <c r="L231" s="12"/>
    </row>
    <row r="232" spans="1:12" ht="12" customHeight="1" x14ac:dyDescent="0.2">
      <c r="A232" s="12"/>
      <c r="B232" s="12"/>
      <c r="C232" s="22"/>
      <c r="D232" s="12"/>
      <c r="E232" s="12"/>
      <c r="F232" s="7"/>
      <c r="G232" s="22" t="s">
        <v>311</v>
      </c>
      <c r="H232" s="16"/>
      <c r="I232" s="8" t="s">
        <v>344</v>
      </c>
      <c r="J232" s="8"/>
      <c r="K232" s="49" t="s">
        <v>562</v>
      </c>
      <c r="L232" s="12"/>
    </row>
    <row r="233" spans="1:12" ht="12" customHeight="1" x14ac:dyDescent="0.2">
      <c r="A233" s="12"/>
      <c r="B233" s="12"/>
      <c r="C233" s="22"/>
      <c r="D233" s="12"/>
      <c r="E233" s="12"/>
      <c r="F233" s="7"/>
      <c r="G233" s="22" t="s">
        <v>311</v>
      </c>
      <c r="H233" s="29">
        <f>'Total Egresos'!E176</f>
        <v>1491997</v>
      </c>
      <c r="I233" s="22" t="s">
        <v>345</v>
      </c>
      <c r="J233" s="22"/>
      <c r="K233" s="46" t="s">
        <v>346</v>
      </c>
      <c r="L233" s="12"/>
    </row>
    <row r="234" spans="1:12" ht="12" customHeight="1" x14ac:dyDescent="0.2">
      <c r="A234" s="12"/>
      <c r="B234" s="12"/>
      <c r="C234" s="22"/>
      <c r="D234" s="12"/>
      <c r="E234" s="12"/>
      <c r="F234" s="7"/>
      <c r="G234" s="22" t="s">
        <v>311</v>
      </c>
      <c r="H234" s="29">
        <f>'Total Egresos'!E177</f>
        <v>1000000</v>
      </c>
      <c r="I234" s="22" t="s">
        <v>347</v>
      </c>
      <c r="J234" s="22"/>
      <c r="K234" s="46" t="s">
        <v>348</v>
      </c>
      <c r="L234" s="12"/>
    </row>
    <row r="235" spans="1:12" ht="12" customHeight="1" x14ac:dyDescent="0.2">
      <c r="A235" s="12"/>
      <c r="B235" s="12"/>
      <c r="C235" s="22"/>
      <c r="D235" s="12"/>
      <c r="E235" s="12"/>
      <c r="F235" s="7"/>
      <c r="G235" s="22" t="s">
        <v>0</v>
      </c>
      <c r="H235" s="29"/>
      <c r="I235" s="22"/>
      <c r="J235" s="22"/>
      <c r="K235" s="46"/>
      <c r="L235" s="12"/>
    </row>
    <row r="236" spans="1:12" ht="12" customHeight="1" x14ac:dyDescent="0.2">
      <c r="A236" s="12"/>
      <c r="B236" s="12"/>
      <c r="C236" s="22" t="s">
        <v>349</v>
      </c>
      <c r="D236" s="12" t="s">
        <v>609</v>
      </c>
      <c r="E236" s="12"/>
      <c r="F236" s="7"/>
      <c r="G236" s="8" t="s">
        <v>349</v>
      </c>
      <c r="H236" s="16">
        <f>SUM(H237:H238)</f>
        <v>100000000</v>
      </c>
      <c r="I236" s="8" t="s">
        <v>350</v>
      </c>
      <c r="J236" s="8"/>
      <c r="K236" s="49" t="s">
        <v>563</v>
      </c>
      <c r="L236" s="12"/>
    </row>
    <row r="237" spans="1:12" ht="12" customHeight="1" x14ac:dyDescent="0.2">
      <c r="A237" s="12"/>
      <c r="B237" s="12"/>
      <c r="C237" s="12"/>
      <c r="D237" s="12" t="s">
        <v>0</v>
      </c>
      <c r="E237" s="12"/>
      <c r="F237" s="7"/>
      <c r="G237" s="22" t="s">
        <v>349</v>
      </c>
      <c r="H237" s="29">
        <f>'Total Egresos'!E179</f>
        <v>100000000</v>
      </c>
      <c r="I237" s="22" t="s">
        <v>351</v>
      </c>
      <c r="J237" s="22"/>
      <c r="K237" s="46" t="s">
        <v>352</v>
      </c>
      <c r="L237" s="12"/>
    </row>
    <row r="238" spans="1:12" ht="12" customHeight="1" x14ac:dyDescent="0.2">
      <c r="A238" s="12"/>
      <c r="B238" s="12"/>
      <c r="C238" s="12"/>
      <c r="D238" s="12" t="s">
        <v>0</v>
      </c>
      <c r="E238" s="12"/>
      <c r="F238" s="7"/>
      <c r="G238" s="22" t="s">
        <v>349</v>
      </c>
      <c r="H238" s="29"/>
      <c r="I238" s="22" t="s">
        <v>353</v>
      </c>
      <c r="J238" s="22"/>
      <c r="K238" s="46" t="s">
        <v>354</v>
      </c>
      <c r="L238" s="12"/>
    </row>
    <row r="239" spans="1:12" ht="12" customHeight="1" x14ac:dyDescent="0.2">
      <c r="A239" s="12"/>
      <c r="B239" s="12"/>
      <c r="C239" s="12"/>
      <c r="D239" s="12"/>
      <c r="E239" s="12"/>
      <c r="F239" s="7"/>
      <c r="G239" s="22"/>
      <c r="H239" s="29"/>
      <c r="I239" s="22"/>
      <c r="J239" s="22"/>
      <c r="K239" s="46"/>
      <c r="L239" s="12"/>
    </row>
    <row r="240" spans="1:12" s="1" customFormat="1" ht="12" customHeight="1" x14ac:dyDescent="0.2">
      <c r="A240" s="8" t="s">
        <v>355</v>
      </c>
      <c r="B240" s="9" t="s">
        <v>356</v>
      </c>
      <c r="C240" s="9"/>
      <c r="D240" s="9"/>
      <c r="E240" s="9"/>
      <c r="F240" s="7"/>
      <c r="G240" s="9">
        <v>2</v>
      </c>
      <c r="H240" s="10">
        <f>+H242+H253</f>
        <v>22968564.776799999</v>
      </c>
      <c r="I240" s="8">
        <v>5</v>
      </c>
      <c r="J240" s="8"/>
      <c r="K240" s="49" t="s">
        <v>597</v>
      </c>
      <c r="L240" s="12"/>
    </row>
    <row r="241" spans="1:12" s="1" customFormat="1" ht="12" customHeight="1" x14ac:dyDescent="0.2">
      <c r="A241" s="12"/>
      <c r="B241" s="12"/>
      <c r="C241" s="12"/>
      <c r="D241" s="12"/>
      <c r="E241" s="12"/>
      <c r="F241" s="7"/>
      <c r="G241" s="12"/>
      <c r="H241" s="10"/>
      <c r="I241" s="22"/>
      <c r="J241" s="22"/>
      <c r="K241" s="46"/>
      <c r="L241" s="12"/>
    </row>
    <row r="242" spans="1:12" s="1" customFormat="1" ht="12" customHeight="1" x14ac:dyDescent="0.2">
      <c r="A242" s="12"/>
      <c r="B242" s="8" t="s">
        <v>357</v>
      </c>
      <c r="C242" s="9" t="s">
        <v>601</v>
      </c>
      <c r="D242" s="12"/>
      <c r="E242" s="12"/>
      <c r="F242" s="7"/>
      <c r="G242" s="8" t="s">
        <v>0</v>
      </c>
      <c r="H242" s="10">
        <f>SUM(H244:H251)</f>
        <v>0</v>
      </c>
      <c r="I242" s="8" t="s">
        <v>358</v>
      </c>
      <c r="J242" s="8"/>
      <c r="K242" s="49" t="s">
        <v>564</v>
      </c>
      <c r="L242" s="12"/>
    </row>
    <row r="243" spans="1:12" s="1" customFormat="1" ht="12" customHeight="1" x14ac:dyDescent="0.2">
      <c r="A243" s="12"/>
      <c r="B243" s="8"/>
      <c r="C243" s="9"/>
      <c r="D243" s="12"/>
      <c r="E243" s="12"/>
      <c r="F243" s="7"/>
      <c r="G243" s="8"/>
      <c r="H243" s="10"/>
      <c r="I243" s="8"/>
      <c r="J243" s="8"/>
      <c r="K243" s="49"/>
      <c r="L243" s="12"/>
    </row>
    <row r="244" spans="1:12" s="1" customFormat="1" ht="12" customHeight="1" x14ac:dyDescent="0.2">
      <c r="A244" s="12"/>
      <c r="B244" s="4"/>
      <c r="C244" s="22" t="s">
        <v>359</v>
      </c>
      <c r="D244" s="12" t="s">
        <v>360</v>
      </c>
      <c r="E244" s="12"/>
      <c r="F244" s="7"/>
      <c r="G244" s="22" t="s">
        <v>359</v>
      </c>
      <c r="H244" s="10"/>
      <c r="I244" s="22" t="s">
        <v>361</v>
      </c>
      <c r="J244" s="22"/>
      <c r="K244" s="46" t="s">
        <v>362</v>
      </c>
      <c r="L244" s="12"/>
    </row>
    <row r="245" spans="1:12" s="1" customFormat="1" ht="12" customHeight="1" x14ac:dyDescent="0.2">
      <c r="A245" s="12"/>
      <c r="B245" s="4"/>
      <c r="C245" s="22" t="s">
        <v>363</v>
      </c>
      <c r="D245" s="12" t="s">
        <v>610</v>
      </c>
      <c r="E245" s="12"/>
      <c r="F245" s="7"/>
      <c r="G245" s="22" t="s">
        <v>363</v>
      </c>
      <c r="H245" s="10"/>
      <c r="I245" s="22" t="s">
        <v>364</v>
      </c>
      <c r="J245" s="22"/>
      <c r="K245" s="46" t="s">
        <v>365</v>
      </c>
      <c r="L245" s="12"/>
    </row>
    <row r="246" spans="1:12" s="1" customFormat="1" ht="12" customHeight="1" x14ac:dyDescent="0.2">
      <c r="A246" s="12"/>
      <c r="B246" s="4"/>
      <c r="C246" s="12"/>
      <c r="D246" s="12"/>
      <c r="E246" s="12"/>
      <c r="F246" s="7"/>
      <c r="G246" s="22" t="s">
        <v>363</v>
      </c>
      <c r="H246" s="10"/>
      <c r="I246" s="22" t="s">
        <v>366</v>
      </c>
      <c r="J246" s="22"/>
      <c r="K246" s="46" t="s">
        <v>367</v>
      </c>
      <c r="L246" s="12"/>
    </row>
    <row r="247" spans="1:12" s="1" customFormat="1" ht="12" customHeight="1" x14ac:dyDescent="0.2">
      <c r="A247" s="12"/>
      <c r="B247" s="12"/>
      <c r="C247" s="12"/>
      <c r="D247" s="12"/>
      <c r="E247" s="12"/>
      <c r="F247" s="7"/>
      <c r="G247" s="22" t="s">
        <v>363</v>
      </c>
      <c r="H247" s="10"/>
      <c r="I247" s="22" t="s">
        <v>368</v>
      </c>
      <c r="J247" s="22"/>
      <c r="K247" s="46" t="s">
        <v>369</v>
      </c>
      <c r="L247" s="12"/>
    </row>
    <row r="248" spans="1:12" s="1" customFormat="1" ht="12" customHeight="1" x14ac:dyDescent="0.2">
      <c r="A248" s="12"/>
      <c r="B248" s="12"/>
      <c r="C248" s="12"/>
      <c r="D248" s="12"/>
      <c r="E248" s="12"/>
      <c r="F248" s="7"/>
      <c r="G248" s="22" t="s">
        <v>363</v>
      </c>
      <c r="H248" s="10"/>
      <c r="I248" s="22" t="s">
        <v>370</v>
      </c>
      <c r="J248" s="22"/>
      <c r="K248" s="46" t="s">
        <v>371</v>
      </c>
      <c r="L248" s="12"/>
    </row>
    <row r="249" spans="1:12" s="1" customFormat="1" ht="12" customHeight="1" x14ac:dyDescent="0.2">
      <c r="A249" s="12"/>
      <c r="B249" s="12"/>
      <c r="C249" s="22" t="s">
        <v>372</v>
      </c>
      <c r="D249" s="12" t="s">
        <v>611</v>
      </c>
      <c r="E249" s="12"/>
      <c r="F249" s="7"/>
      <c r="G249" s="22" t="s">
        <v>372</v>
      </c>
      <c r="H249" s="10"/>
      <c r="I249" s="22" t="s">
        <v>373</v>
      </c>
      <c r="J249" s="22"/>
      <c r="K249" s="46" t="s">
        <v>611</v>
      </c>
      <c r="L249" s="12"/>
    </row>
    <row r="250" spans="1:12" s="1" customFormat="1" ht="12" customHeight="1" x14ac:dyDescent="0.2">
      <c r="A250" s="12"/>
      <c r="B250" s="12"/>
      <c r="C250" s="22" t="s">
        <v>374</v>
      </c>
      <c r="D250" s="12" t="s">
        <v>375</v>
      </c>
      <c r="E250" s="12"/>
      <c r="F250" s="7"/>
      <c r="G250" s="22" t="s">
        <v>374</v>
      </c>
      <c r="H250" s="10"/>
      <c r="I250" s="22" t="s">
        <v>376</v>
      </c>
      <c r="J250" s="22"/>
      <c r="K250" s="46" t="s">
        <v>375</v>
      </c>
      <c r="L250" s="12"/>
    </row>
    <row r="251" spans="1:12" s="1" customFormat="1" ht="12" customHeight="1" x14ac:dyDescent="0.2">
      <c r="A251" s="12"/>
      <c r="B251" s="12"/>
      <c r="C251" s="22" t="s">
        <v>377</v>
      </c>
      <c r="D251" s="12" t="s">
        <v>612</v>
      </c>
      <c r="E251" s="12"/>
      <c r="F251" s="7"/>
      <c r="G251" s="22" t="s">
        <v>377</v>
      </c>
      <c r="H251" s="15"/>
      <c r="I251" s="22" t="s">
        <v>378</v>
      </c>
      <c r="J251" s="22"/>
      <c r="K251" s="46" t="s">
        <v>379</v>
      </c>
      <c r="L251" s="12"/>
    </row>
    <row r="252" spans="1:12" s="1" customFormat="1" ht="12" customHeight="1" x14ac:dyDescent="0.2">
      <c r="A252" s="12"/>
      <c r="B252" s="12"/>
      <c r="C252" s="22"/>
      <c r="D252" s="12"/>
      <c r="E252" s="12"/>
      <c r="F252" s="7"/>
      <c r="G252" s="22"/>
      <c r="H252" s="10"/>
      <c r="I252" s="22"/>
      <c r="J252" s="22"/>
      <c r="K252" s="46"/>
      <c r="L252" s="12"/>
    </row>
    <row r="253" spans="1:12" s="1" customFormat="1" ht="12" customHeight="1" x14ac:dyDescent="0.2">
      <c r="A253" s="12"/>
      <c r="B253" s="8" t="s">
        <v>380</v>
      </c>
      <c r="C253" s="9" t="s">
        <v>602</v>
      </c>
      <c r="D253" s="12"/>
      <c r="E253" s="12"/>
      <c r="F253" s="7"/>
      <c r="G253" s="22" t="s">
        <v>0</v>
      </c>
      <c r="H253" s="10">
        <f>SUM(H256:H276)</f>
        <v>22968564.776799999</v>
      </c>
      <c r="I253" s="12"/>
      <c r="J253" s="12"/>
      <c r="K253" s="46"/>
      <c r="L253" s="12"/>
    </row>
    <row r="254" spans="1:12" s="1" customFormat="1" ht="12" customHeight="1" x14ac:dyDescent="0.2">
      <c r="A254" s="12"/>
      <c r="B254" s="8"/>
      <c r="C254" s="9"/>
      <c r="D254" s="12"/>
      <c r="E254" s="12"/>
      <c r="F254" s="7"/>
      <c r="G254" s="22"/>
      <c r="H254" s="7"/>
      <c r="I254" s="12"/>
      <c r="J254" s="12"/>
      <c r="K254" s="46"/>
      <c r="L254" s="12"/>
    </row>
    <row r="255" spans="1:12" s="1" customFormat="1" ht="12" customHeight="1" x14ac:dyDescent="0.2">
      <c r="A255" s="12"/>
      <c r="B255" s="12"/>
      <c r="C255" s="22" t="s">
        <v>381</v>
      </c>
      <c r="D255" s="12" t="s">
        <v>613</v>
      </c>
      <c r="E255" s="12"/>
      <c r="F255" s="7"/>
      <c r="G255" s="8" t="s">
        <v>381</v>
      </c>
      <c r="H255" s="10"/>
      <c r="I255" s="8" t="s">
        <v>382</v>
      </c>
      <c r="J255" s="8"/>
      <c r="K255" s="49" t="s">
        <v>565</v>
      </c>
      <c r="L255" s="12"/>
    </row>
    <row r="256" spans="1:12" s="1" customFormat="1" ht="12" customHeight="1" x14ac:dyDescent="0.2">
      <c r="A256" s="12"/>
      <c r="B256" s="12"/>
      <c r="C256" s="12"/>
      <c r="D256" s="12"/>
      <c r="E256" s="12"/>
      <c r="F256" s="7"/>
      <c r="G256" s="22" t="s">
        <v>381</v>
      </c>
      <c r="H256" s="10">
        <v>0</v>
      </c>
      <c r="I256" s="22" t="s">
        <v>383</v>
      </c>
      <c r="J256" s="22"/>
      <c r="K256" s="46" t="s">
        <v>384</v>
      </c>
      <c r="L256" s="12"/>
    </row>
    <row r="257" spans="1:12" s="1" customFormat="1" ht="12" customHeight="1" x14ac:dyDescent="0.2">
      <c r="A257" s="12"/>
      <c r="B257" s="12"/>
      <c r="C257" s="12"/>
      <c r="D257" s="12"/>
      <c r="E257" s="12"/>
      <c r="F257" s="7"/>
      <c r="G257" s="22" t="s">
        <v>381</v>
      </c>
      <c r="H257" s="10">
        <v>0</v>
      </c>
      <c r="I257" s="22" t="s">
        <v>385</v>
      </c>
      <c r="J257" s="22"/>
      <c r="K257" s="46" t="s">
        <v>386</v>
      </c>
      <c r="L257" s="12"/>
    </row>
    <row r="258" spans="1:12" s="1" customFormat="1" ht="12" customHeight="1" x14ac:dyDescent="0.2">
      <c r="A258" s="12"/>
      <c r="B258" s="12"/>
      <c r="C258" s="12"/>
      <c r="D258" s="12"/>
      <c r="E258" s="12"/>
      <c r="F258" s="7"/>
      <c r="G258" s="22" t="s">
        <v>381</v>
      </c>
      <c r="H258" s="15">
        <f>'Total Egresos'!E147</f>
        <v>1529400</v>
      </c>
      <c r="I258" s="22" t="s">
        <v>387</v>
      </c>
      <c r="J258" s="22"/>
      <c r="K258" s="46" t="s">
        <v>388</v>
      </c>
      <c r="L258" s="12"/>
    </row>
    <row r="259" spans="1:12" s="1" customFormat="1" ht="12" customHeight="1" x14ac:dyDescent="0.2">
      <c r="A259" s="12"/>
      <c r="B259" s="12"/>
      <c r="C259" s="12"/>
      <c r="D259" s="12"/>
      <c r="E259" s="12"/>
      <c r="F259" s="7"/>
      <c r="G259" s="22" t="s">
        <v>381</v>
      </c>
      <c r="H259" s="15">
        <f>'Total Egresos'!E148</f>
        <v>1529400</v>
      </c>
      <c r="I259" s="22" t="s">
        <v>389</v>
      </c>
      <c r="J259" s="22"/>
      <c r="K259" s="46" t="s">
        <v>390</v>
      </c>
      <c r="L259" s="12"/>
    </row>
    <row r="260" spans="1:12" s="1" customFormat="1" ht="12" customHeight="1" x14ac:dyDescent="0.2">
      <c r="A260" s="12"/>
      <c r="B260" s="12"/>
      <c r="C260" s="12"/>
      <c r="D260" s="12"/>
      <c r="E260" s="12"/>
      <c r="F260" s="7"/>
      <c r="G260" s="22" t="s">
        <v>381</v>
      </c>
      <c r="H260" s="15">
        <f>'Total Egresos'!E149</f>
        <v>19399964.776799999</v>
      </c>
      <c r="I260" s="22" t="s">
        <v>391</v>
      </c>
      <c r="J260" s="22"/>
      <c r="K260" s="46" t="s">
        <v>638</v>
      </c>
      <c r="L260" s="12"/>
    </row>
    <row r="261" spans="1:12" s="1" customFormat="1" ht="12.75" x14ac:dyDescent="0.2">
      <c r="A261" s="12"/>
      <c r="B261" s="12"/>
      <c r="C261" s="12"/>
      <c r="D261" s="12"/>
      <c r="E261" s="12"/>
      <c r="F261" s="7"/>
      <c r="G261" s="22" t="s">
        <v>381</v>
      </c>
      <c r="H261" s="15">
        <f>'Total Egresos'!E150</f>
        <v>0</v>
      </c>
      <c r="I261" s="22" t="s">
        <v>392</v>
      </c>
      <c r="J261" s="22"/>
      <c r="K261" s="46" t="s">
        <v>393</v>
      </c>
      <c r="L261" s="12"/>
    </row>
    <row r="262" spans="1:12" s="1" customFormat="1" ht="13.5" customHeight="1" x14ac:dyDescent="0.2">
      <c r="A262" s="12"/>
      <c r="B262" s="12"/>
      <c r="C262" s="12"/>
      <c r="D262" s="12"/>
      <c r="E262" s="12"/>
      <c r="F262" s="7"/>
      <c r="G262" s="22" t="s">
        <v>381</v>
      </c>
      <c r="H262" s="15">
        <f>'Total Egresos'!E151</f>
        <v>0</v>
      </c>
      <c r="I262" s="22" t="s">
        <v>394</v>
      </c>
      <c r="J262" s="22"/>
      <c r="K262" s="46" t="s">
        <v>395</v>
      </c>
      <c r="L262" s="12"/>
    </row>
    <row r="263" spans="1:12" s="1" customFormat="1" ht="12" customHeight="1" x14ac:dyDescent="0.2">
      <c r="A263" s="12"/>
      <c r="B263" s="12"/>
      <c r="C263" s="12"/>
      <c r="D263" s="12"/>
      <c r="E263" s="12"/>
      <c r="F263" s="7"/>
      <c r="G263" s="22" t="s">
        <v>381</v>
      </c>
      <c r="H263" s="15">
        <f>'Total Egresos'!E152</f>
        <v>509800</v>
      </c>
      <c r="I263" s="22" t="s">
        <v>598</v>
      </c>
      <c r="J263" s="22"/>
      <c r="K263" s="46" t="s">
        <v>625</v>
      </c>
      <c r="L263" s="12"/>
    </row>
    <row r="264" spans="1:12" s="1" customFormat="1" ht="12" customHeight="1" x14ac:dyDescent="0.2">
      <c r="A264" s="12"/>
      <c r="B264" s="12"/>
      <c r="C264" s="12"/>
      <c r="D264" s="12"/>
      <c r="E264" s="12"/>
      <c r="F264" s="7"/>
      <c r="G264" s="22"/>
      <c r="H264" s="15"/>
      <c r="I264" s="22"/>
      <c r="J264" s="22"/>
      <c r="K264" s="46"/>
      <c r="L264" s="12"/>
    </row>
    <row r="265" spans="1:12" s="1" customFormat="1" ht="12" customHeight="1" x14ac:dyDescent="0.2">
      <c r="A265" s="12"/>
      <c r="B265" s="12"/>
      <c r="C265" s="12"/>
      <c r="D265" s="12"/>
      <c r="E265" s="12"/>
      <c r="F265" s="7"/>
      <c r="G265" s="8" t="s">
        <v>381</v>
      </c>
      <c r="H265" s="15"/>
      <c r="I265" s="8" t="s">
        <v>396</v>
      </c>
      <c r="J265" s="8"/>
      <c r="K265" s="49" t="s">
        <v>566</v>
      </c>
      <c r="L265" s="12"/>
    </row>
    <row r="266" spans="1:12" s="1" customFormat="1" ht="12" customHeight="1" x14ac:dyDescent="0.2">
      <c r="A266" s="12"/>
      <c r="B266" s="12"/>
      <c r="C266" s="12"/>
      <c r="D266" s="12"/>
      <c r="E266" s="12"/>
      <c r="F266" s="7"/>
      <c r="G266" s="22" t="s">
        <v>381</v>
      </c>
      <c r="H266" s="15"/>
      <c r="I266" s="22" t="s">
        <v>397</v>
      </c>
      <c r="J266" s="22"/>
      <c r="K266" s="46" t="s">
        <v>398</v>
      </c>
      <c r="L266" s="12"/>
    </row>
    <row r="267" spans="1:12" s="1" customFormat="1" ht="12" customHeight="1" x14ac:dyDescent="0.2">
      <c r="A267" s="12"/>
      <c r="B267" s="12"/>
      <c r="C267" s="12"/>
      <c r="D267" s="12"/>
      <c r="E267" s="12"/>
      <c r="F267" s="7"/>
      <c r="G267" s="22" t="s">
        <v>0</v>
      </c>
      <c r="H267" s="15"/>
      <c r="I267" s="22"/>
      <c r="J267" s="22"/>
      <c r="K267" s="46"/>
      <c r="L267" s="12"/>
    </row>
    <row r="268" spans="1:12" s="1" customFormat="1" ht="12" customHeight="1" x14ac:dyDescent="0.2">
      <c r="A268" s="12"/>
      <c r="B268" s="12"/>
      <c r="C268" s="12"/>
      <c r="D268" s="12"/>
      <c r="E268" s="12"/>
      <c r="F268" s="7"/>
      <c r="G268" s="22" t="s">
        <v>0</v>
      </c>
      <c r="H268" s="15"/>
      <c r="I268" s="8" t="s">
        <v>399</v>
      </c>
      <c r="J268" s="8"/>
      <c r="K268" s="49" t="s">
        <v>567</v>
      </c>
      <c r="L268" s="12"/>
    </row>
    <row r="269" spans="1:12" s="1" customFormat="1" ht="12" customHeight="1" x14ac:dyDescent="0.2">
      <c r="A269" s="12"/>
      <c r="B269" s="12"/>
      <c r="C269" s="22" t="s">
        <v>400</v>
      </c>
      <c r="D269" s="12" t="s">
        <v>401</v>
      </c>
      <c r="E269" s="12"/>
      <c r="F269" s="7"/>
      <c r="G269" s="22" t="s">
        <v>400</v>
      </c>
      <c r="H269" s="15"/>
      <c r="I269" s="22" t="s">
        <v>402</v>
      </c>
      <c r="J269" s="22"/>
      <c r="K269" s="46" t="s">
        <v>401</v>
      </c>
      <c r="L269" s="12"/>
    </row>
    <row r="270" spans="1:12" s="1" customFormat="1" ht="12" customHeight="1" x14ac:dyDescent="0.2">
      <c r="A270" s="12"/>
      <c r="B270" s="12"/>
      <c r="C270" s="22" t="s">
        <v>403</v>
      </c>
      <c r="D270" s="12" t="s">
        <v>362</v>
      </c>
      <c r="E270" s="12"/>
      <c r="F270" s="7"/>
      <c r="G270" s="22" t="s">
        <v>403</v>
      </c>
      <c r="H270" s="15"/>
      <c r="I270" s="22" t="s">
        <v>404</v>
      </c>
      <c r="J270" s="22"/>
      <c r="K270" s="46" t="s">
        <v>405</v>
      </c>
      <c r="L270" s="12"/>
    </row>
    <row r="271" spans="1:12" s="1" customFormat="1" ht="12" customHeight="1" x14ac:dyDescent="0.2">
      <c r="A271" s="12"/>
      <c r="B271" s="12"/>
      <c r="C271" s="22"/>
      <c r="D271" s="12"/>
      <c r="E271" s="12"/>
      <c r="F271" s="7"/>
      <c r="G271" s="22" t="s">
        <v>403</v>
      </c>
      <c r="H271" s="15"/>
      <c r="I271" s="22" t="s">
        <v>406</v>
      </c>
      <c r="J271" s="22"/>
      <c r="K271" s="46" t="s">
        <v>407</v>
      </c>
      <c r="L271" s="12"/>
    </row>
    <row r="272" spans="1:12" s="1" customFormat="1" ht="12" customHeight="1" x14ac:dyDescent="0.2">
      <c r="A272" s="12"/>
      <c r="B272" s="12"/>
      <c r="C272" s="22"/>
      <c r="D272" s="12"/>
      <c r="E272" s="12"/>
      <c r="F272" s="7"/>
      <c r="G272" s="12"/>
      <c r="H272" s="15"/>
      <c r="I272" s="12"/>
      <c r="J272" s="12"/>
      <c r="K272" s="46"/>
      <c r="L272" s="12"/>
    </row>
    <row r="273" spans="1:12" s="1" customFormat="1" ht="12" customHeight="1" x14ac:dyDescent="0.2">
      <c r="A273" s="12"/>
      <c r="B273" s="12"/>
      <c r="C273" s="12"/>
      <c r="D273" s="12"/>
      <c r="E273" s="12"/>
      <c r="F273" s="7"/>
      <c r="G273" s="12" t="s">
        <v>0</v>
      </c>
      <c r="H273" s="15"/>
      <c r="I273" s="8" t="s">
        <v>396</v>
      </c>
      <c r="J273" s="8"/>
      <c r="K273" s="49" t="s">
        <v>566</v>
      </c>
      <c r="L273" s="12"/>
    </row>
    <row r="274" spans="1:12" s="1" customFormat="1" ht="12" customHeight="1" x14ac:dyDescent="0.2">
      <c r="A274" s="12"/>
      <c r="B274" s="12"/>
      <c r="C274" s="22" t="s">
        <v>408</v>
      </c>
      <c r="D274" s="12" t="s">
        <v>409</v>
      </c>
      <c r="E274" s="12"/>
      <c r="F274" s="7"/>
      <c r="G274" s="22" t="s">
        <v>408</v>
      </c>
      <c r="H274" s="15"/>
      <c r="I274" s="22" t="s">
        <v>410</v>
      </c>
      <c r="J274" s="22"/>
      <c r="K274" s="46" t="s">
        <v>411</v>
      </c>
      <c r="L274" s="12"/>
    </row>
    <row r="275" spans="1:12" s="1" customFormat="1" ht="12" customHeight="1" x14ac:dyDescent="0.2">
      <c r="A275" s="12"/>
      <c r="B275" s="12"/>
      <c r="C275" s="22" t="s">
        <v>412</v>
      </c>
      <c r="D275" s="12" t="s">
        <v>614</v>
      </c>
      <c r="E275" s="12"/>
      <c r="F275" s="7"/>
      <c r="G275" s="22" t="s">
        <v>412</v>
      </c>
      <c r="H275" s="29"/>
      <c r="I275" s="22" t="s">
        <v>413</v>
      </c>
      <c r="J275" s="22"/>
      <c r="K275" s="46" t="s">
        <v>414</v>
      </c>
      <c r="L275" s="12"/>
    </row>
    <row r="276" spans="1:12" s="1" customFormat="1" ht="12" customHeight="1" x14ac:dyDescent="0.2">
      <c r="A276" s="12"/>
      <c r="B276" s="12"/>
      <c r="C276" s="12"/>
      <c r="D276" s="12"/>
      <c r="E276" s="12"/>
      <c r="F276" s="7"/>
      <c r="G276" s="22" t="s">
        <v>412</v>
      </c>
      <c r="H276" s="29"/>
      <c r="I276" s="22" t="s">
        <v>415</v>
      </c>
      <c r="J276" s="22"/>
      <c r="K276" s="46" t="s">
        <v>416</v>
      </c>
      <c r="L276" s="12"/>
    </row>
    <row r="277" spans="1:12" s="1" customFormat="1" ht="12" customHeight="1" x14ac:dyDescent="0.2">
      <c r="A277" s="12"/>
      <c r="B277" s="12"/>
      <c r="C277" s="12"/>
      <c r="D277" s="12"/>
      <c r="E277" s="12"/>
      <c r="F277" s="7"/>
      <c r="G277" s="12"/>
      <c r="H277" s="15"/>
      <c r="I277" s="22"/>
      <c r="J277" s="22"/>
      <c r="K277" s="46"/>
      <c r="L277" s="12"/>
    </row>
    <row r="278" spans="1:12" s="1" customFormat="1" ht="12" customHeight="1" x14ac:dyDescent="0.2">
      <c r="A278" s="12"/>
      <c r="B278" s="12"/>
      <c r="C278" s="12"/>
      <c r="D278" s="12"/>
      <c r="E278" s="12"/>
      <c r="F278" s="7"/>
      <c r="G278" s="12"/>
      <c r="H278" s="15"/>
      <c r="I278" s="22"/>
      <c r="J278" s="22"/>
      <c r="K278" s="46"/>
      <c r="L278" s="12"/>
    </row>
    <row r="279" spans="1:12" s="1" customFormat="1" ht="12" customHeight="1" x14ac:dyDescent="0.2">
      <c r="A279" s="12"/>
      <c r="B279" s="8" t="s">
        <v>417</v>
      </c>
      <c r="C279" s="9" t="s">
        <v>418</v>
      </c>
      <c r="D279" s="12"/>
      <c r="E279" s="12"/>
      <c r="F279" s="7"/>
      <c r="G279" s="8" t="s">
        <v>417</v>
      </c>
      <c r="H279" s="16">
        <f>+H281+H290+H302</f>
        <v>0</v>
      </c>
      <c r="I279" s="8">
        <v>7</v>
      </c>
      <c r="J279" s="8"/>
      <c r="K279" s="49" t="s">
        <v>418</v>
      </c>
      <c r="L279" s="12"/>
    </row>
    <row r="280" spans="1:12" s="1" customFormat="1" ht="12" customHeight="1" x14ac:dyDescent="0.2">
      <c r="A280" s="12"/>
      <c r="B280" s="12"/>
      <c r="C280" s="12"/>
      <c r="D280" s="12"/>
      <c r="E280" s="12"/>
      <c r="F280" s="7"/>
      <c r="G280" s="12"/>
      <c r="H280" s="15"/>
      <c r="I280" s="22"/>
      <c r="J280" s="22"/>
      <c r="K280" s="46"/>
      <c r="L280" s="12"/>
    </row>
    <row r="281" spans="1:12" s="1" customFormat="1" ht="12" customHeight="1" x14ac:dyDescent="0.2">
      <c r="A281" s="12"/>
      <c r="B281" s="12"/>
      <c r="C281" s="22" t="s">
        <v>419</v>
      </c>
      <c r="D281" s="12" t="s">
        <v>615</v>
      </c>
      <c r="E281" s="12"/>
      <c r="F281" s="7"/>
      <c r="G281" s="8" t="s">
        <v>419</v>
      </c>
      <c r="H281" s="16"/>
      <c r="I281" s="8" t="s">
        <v>420</v>
      </c>
      <c r="J281" s="8"/>
      <c r="K281" s="49" t="s">
        <v>568</v>
      </c>
      <c r="L281" s="12"/>
    </row>
    <row r="282" spans="1:12" s="1" customFormat="1" ht="12" customHeight="1" x14ac:dyDescent="0.2">
      <c r="A282" s="12"/>
      <c r="B282" s="12"/>
      <c r="C282" s="22"/>
      <c r="D282" s="12"/>
      <c r="E282" s="12"/>
      <c r="F282" s="7"/>
      <c r="G282" s="22" t="s">
        <v>419</v>
      </c>
      <c r="H282" s="29"/>
      <c r="I282" s="22" t="s">
        <v>421</v>
      </c>
      <c r="J282" s="22"/>
      <c r="K282" s="46" t="s">
        <v>422</v>
      </c>
      <c r="L282" s="12"/>
    </row>
    <row r="283" spans="1:12" s="1" customFormat="1" ht="12" customHeight="1" x14ac:dyDescent="0.2">
      <c r="A283" s="12"/>
      <c r="B283" s="12"/>
      <c r="C283" s="22"/>
      <c r="D283" s="12"/>
      <c r="E283" s="12"/>
      <c r="F283" s="7"/>
      <c r="G283" s="22" t="s">
        <v>419</v>
      </c>
      <c r="H283" s="32"/>
      <c r="I283" s="22" t="s">
        <v>423</v>
      </c>
      <c r="J283" s="22"/>
      <c r="K283" s="46" t="s">
        <v>424</v>
      </c>
      <c r="L283" s="12"/>
    </row>
    <row r="284" spans="1:12" s="1" customFormat="1" ht="12" customHeight="1" x14ac:dyDescent="0.2">
      <c r="A284" s="12"/>
      <c r="B284" s="12"/>
      <c r="C284" s="22"/>
      <c r="D284" s="12"/>
      <c r="E284" s="12"/>
      <c r="F284" s="7"/>
      <c r="G284" s="22" t="s">
        <v>419</v>
      </c>
      <c r="H284" s="32"/>
      <c r="I284" s="22" t="s">
        <v>425</v>
      </c>
      <c r="J284" s="22"/>
      <c r="K284" s="46" t="s">
        <v>426</v>
      </c>
      <c r="L284" s="12"/>
    </row>
    <row r="285" spans="1:12" s="1" customFormat="1" ht="12" customHeight="1" x14ac:dyDescent="0.2">
      <c r="A285" s="12"/>
      <c r="B285" s="12"/>
      <c r="C285" s="22"/>
      <c r="D285" s="12"/>
      <c r="E285" s="12"/>
      <c r="F285" s="7"/>
      <c r="G285" s="22" t="s">
        <v>419</v>
      </c>
      <c r="H285" s="29"/>
      <c r="I285" s="22" t="s">
        <v>427</v>
      </c>
      <c r="J285" s="22"/>
      <c r="K285" s="46" t="s">
        <v>428</v>
      </c>
      <c r="L285" s="12"/>
    </row>
    <row r="286" spans="1:12" s="1" customFormat="1" ht="12" customHeight="1" x14ac:dyDescent="0.2">
      <c r="A286" s="12"/>
      <c r="B286" s="12"/>
      <c r="C286" s="22"/>
      <c r="D286" s="12"/>
      <c r="E286" s="12"/>
      <c r="F286" s="7"/>
      <c r="G286" s="22" t="s">
        <v>419</v>
      </c>
      <c r="H286" s="29"/>
      <c r="I286" s="22" t="s">
        <v>429</v>
      </c>
      <c r="J286" s="22"/>
      <c r="K286" s="46" t="s">
        <v>430</v>
      </c>
      <c r="L286" s="12"/>
    </row>
    <row r="287" spans="1:12" s="1" customFormat="1" ht="12" customHeight="1" x14ac:dyDescent="0.2">
      <c r="A287" s="12"/>
      <c r="B287" s="12"/>
      <c r="C287" s="22"/>
      <c r="D287" s="12"/>
      <c r="E287" s="12"/>
      <c r="F287" s="7"/>
      <c r="G287" s="22" t="s">
        <v>419</v>
      </c>
      <c r="H287" s="29"/>
      <c r="I287" s="22" t="s">
        <v>431</v>
      </c>
      <c r="J287" s="22"/>
      <c r="K287" s="46" t="s">
        <v>591</v>
      </c>
      <c r="L287" s="12"/>
    </row>
    <row r="288" spans="1:12" s="1" customFormat="1" ht="12" customHeight="1" x14ac:dyDescent="0.2">
      <c r="A288" s="12"/>
      <c r="B288" s="12"/>
      <c r="C288" s="22"/>
      <c r="D288" s="12"/>
      <c r="E288" s="12"/>
      <c r="F288" s="7"/>
      <c r="G288" s="22" t="s">
        <v>419</v>
      </c>
      <c r="H288" s="29"/>
      <c r="I288" s="22" t="s">
        <v>432</v>
      </c>
      <c r="J288" s="22"/>
      <c r="K288" s="46" t="s">
        <v>433</v>
      </c>
      <c r="L288" s="12"/>
    </row>
    <row r="289" spans="1:12" s="1" customFormat="1" ht="12" customHeight="1" x14ac:dyDescent="0.2">
      <c r="A289" s="12"/>
      <c r="B289" s="12"/>
      <c r="C289" s="22"/>
      <c r="D289" s="12"/>
      <c r="E289" s="12"/>
      <c r="F289" s="7"/>
      <c r="G289" s="12"/>
      <c r="H289" s="15"/>
      <c r="I289" s="22"/>
      <c r="J289" s="22"/>
      <c r="K289" s="46"/>
      <c r="L289" s="12"/>
    </row>
    <row r="290" spans="1:12" s="1" customFormat="1" ht="12" customHeight="1" x14ac:dyDescent="0.2">
      <c r="A290" s="12"/>
      <c r="B290" s="12"/>
      <c r="C290" s="22" t="s">
        <v>434</v>
      </c>
      <c r="D290" s="12" t="s">
        <v>616</v>
      </c>
      <c r="E290" s="12"/>
      <c r="F290" s="7"/>
      <c r="G290" s="8" t="s">
        <v>434</v>
      </c>
      <c r="H290" s="16">
        <f>SUM(H291:H298)</f>
        <v>0</v>
      </c>
      <c r="I290" s="8" t="s">
        <v>435</v>
      </c>
      <c r="J290" s="8"/>
      <c r="K290" s="49" t="s">
        <v>570</v>
      </c>
      <c r="L290" s="12"/>
    </row>
    <row r="291" spans="1:12" s="1" customFormat="1" ht="12" customHeight="1" x14ac:dyDescent="0.2">
      <c r="A291" s="12"/>
      <c r="B291" s="12"/>
      <c r="C291" s="22"/>
      <c r="D291" s="12" t="s">
        <v>0</v>
      </c>
      <c r="E291" s="12"/>
      <c r="F291" s="7"/>
      <c r="G291" s="22" t="s">
        <v>434</v>
      </c>
      <c r="H291" s="29"/>
      <c r="I291" s="22" t="s">
        <v>599</v>
      </c>
      <c r="J291" s="22"/>
      <c r="K291" s="46" t="s">
        <v>436</v>
      </c>
      <c r="L291" s="12"/>
    </row>
    <row r="292" spans="1:12" s="1" customFormat="1" ht="12" customHeight="1" x14ac:dyDescent="0.2">
      <c r="A292" s="12"/>
      <c r="B292" s="12"/>
      <c r="C292" s="22"/>
      <c r="D292" s="12"/>
      <c r="E292" s="12"/>
      <c r="F292" s="7"/>
      <c r="G292" s="22" t="s">
        <v>434</v>
      </c>
      <c r="H292" s="29"/>
      <c r="I292" s="8" t="s">
        <v>437</v>
      </c>
      <c r="J292" s="8"/>
      <c r="K292" s="49" t="s">
        <v>569</v>
      </c>
      <c r="L292" s="12"/>
    </row>
    <row r="293" spans="1:12" s="30" customFormat="1" ht="12" customHeight="1" x14ac:dyDescent="0.2">
      <c r="A293" s="12"/>
      <c r="B293" s="12"/>
      <c r="C293" s="22"/>
      <c r="D293" s="12"/>
      <c r="E293" s="12"/>
      <c r="F293" s="12"/>
      <c r="G293" s="22" t="s">
        <v>434</v>
      </c>
      <c r="H293" s="29"/>
      <c r="I293" s="22" t="s">
        <v>438</v>
      </c>
      <c r="J293" s="22"/>
      <c r="K293" s="46" t="s">
        <v>439</v>
      </c>
      <c r="L293" s="12"/>
    </row>
    <row r="294" spans="1:12" s="1" customFormat="1" ht="12" customHeight="1" x14ac:dyDescent="0.2">
      <c r="A294" s="12"/>
      <c r="B294" s="12"/>
      <c r="C294" s="22"/>
      <c r="D294" s="12"/>
      <c r="E294" s="12"/>
      <c r="F294" s="12"/>
      <c r="G294" s="22" t="s">
        <v>434</v>
      </c>
      <c r="H294" s="29"/>
      <c r="I294" s="22" t="s">
        <v>440</v>
      </c>
      <c r="J294" s="22"/>
      <c r="K294" s="46" t="s">
        <v>441</v>
      </c>
      <c r="L294" s="12"/>
    </row>
    <row r="295" spans="1:12" s="1" customFormat="1" ht="12" customHeight="1" x14ac:dyDescent="0.2">
      <c r="A295" s="12"/>
      <c r="B295" s="12"/>
      <c r="C295" s="22"/>
      <c r="D295" s="12"/>
      <c r="E295" s="12"/>
      <c r="F295" s="7"/>
      <c r="G295" s="22" t="s">
        <v>434</v>
      </c>
      <c r="H295" s="29"/>
      <c r="I295" s="22" t="s">
        <v>442</v>
      </c>
      <c r="J295" s="22"/>
      <c r="K295" s="46" t="s">
        <v>443</v>
      </c>
      <c r="L295" s="12"/>
    </row>
    <row r="296" spans="1:12" s="1" customFormat="1" ht="12" customHeight="1" x14ac:dyDescent="0.2">
      <c r="A296" s="12"/>
      <c r="B296" s="12"/>
      <c r="C296" s="22"/>
      <c r="D296" s="12" t="s">
        <v>0</v>
      </c>
      <c r="E296" s="12"/>
      <c r="F296" s="7"/>
      <c r="G296" s="22" t="s">
        <v>434</v>
      </c>
      <c r="H296" s="29"/>
      <c r="I296" s="22" t="s">
        <v>444</v>
      </c>
      <c r="J296" s="22"/>
      <c r="K296" s="46" t="s">
        <v>445</v>
      </c>
      <c r="L296" s="12"/>
    </row>
    <row r="297" spans="1:12" s="1" customFormat="1" ht="12" customHeight="1" x14ac:dyDescent="0.2">
      <c r="A297" s="12"/>
      <c r="B297" s="12"/>
      <c r="C297" s="22"/>
      <c r="D297" s="12"/>
      <c r="E297" s="12"/>
      <c r="F297" s="7"/>
      <c r="G297" s="22" t="s">
        <v>434</v>
      </c>
      <c r="H297" s="29"/>
      <c r="I297" s="8" t="s">
        <v>446</v>
      </c>
      <c r="J297" s="8"/>
      <c r="K297" s="49" t="s">
        <v>571</v>
      </c>
      <c r="L297" s="12"/>
    </row>
    <row r="298" spans="1:12" s="1" customFormat="1" ht="12" customHeight="1" x14ac:dyDescent="0.2">
      <c r="A298" s="9" t="s">
        <v>0</v>
      </c>
      <c r="B298" s="12"/>
      <c r="C298" s="22"/>
      <c r="D298" s="12"/>
      <c r="E298" s="12"/>
      <c r="F298" s="7"/>
      <c r="G298" s="22" t="s">
        <v>434</v>
      </c>
      <c r="H298" s="29"/>
      <c r="I298" s="22" t="s">
        <v>448</v>
      </c>
      <c r="J298" s="22"/>
      <c r="K298" s="46" t="s">
        <v>447</v>
      </c>
      <c r="L298" s="12"/>
    </row>
    <row r="299" spans="1:12" s="1" customFormat="1" ht="12" customHeight="1" x14ac:dyDescent="0.2">
      <c r="A299" s="7"/>
      <c r="B299" s="7"/>
      <c r="C299" s="7"/>
      <c r="D299" s="7"/>
      <c r="E299" s="7"/>
      <c r="F299" s="7"/>
      <c r="G299" s="7"/>
      <c r="H299" s="32"/>
      <c r="I299" s="7"/>
      <c r="J299" s="7"/>
      <c r="K299" s="54"/>
      <c r="L299" s="12"/>
    </row>
    <row r="300" spans="1:12" s="1" customFormat="1" ht="12" customHeight="1" thickBot="1" x14ac:dyDescent="0.25">
      <c r="A300" s="36"/>
      <c r="B300" s="36"/>
      <c r="C300" s="36"/>
      <c r="D300" s="36"/>
      <c r="E300" s="36"/>
      <c r="F300" s="36"/>
      <c r="G300" s="27"/>
      <c r="H300" s="28"/>
      <c r="I300" s="27"/>
      <c r="J300" s="27"/>
      <c r="K300" s="53"/>
      <c r="L300" s="12"/>
    </row>
    <row r="301" spans="1:12" s="1" customFormat="1" ht="12" customHeight="1" x14ac:dyDescent="0.2">
      <c r="A301" s="12"/>
      <c r="B301" s="12"/>
      <c r="C301" s="12"/>
      <c r="D301" s="12"/>
      <c r="E301" s="12"/>
      <c r="F301" s="12"/>
      <c r="G301" s="22"/>
      <c r="H301" s="29"/>
      <c r="I301" s="22"/>
      <c r="J301" s="22"/>
      <c r="K301" s="46"/>
      <c r="L301" s="12"/>
    </row>
    <row r="302" spans="1:12" s="1" customFormat="1" ht="25.9" customHeight="1" x14ac:dyDescent="0.2">
      <c r="A302" s="12"/>
      <c r="B302" s="12"/>
      <c r="C302" s="22" t="s">
        <v>449</v>
      </c>
      <c r="D302" s="199" t="s">
        <v>617</v>
      </c>
      <c r="E302" s="200"/>
      <c r="F302" s="200"/>
      <c r="G302" s="8" t="s">
        <v>449</v>
      </c>
      <c r="H302" s="16">
        <f>SUM(H303:H304)</f>
        <v>0</v>
      </c>
      <c r="I302" s="8" t="s">
        <v>450</v>
      </c>
      <c r="J302" s="8"/>
      <c r="K302" s="49" t="s">
        <v>572</v>
      </c>
      <c r="L302" s="12"/>
    </row>
    <row r="303" spans="1:12" s="1" customFormat="1" ht="12" customHeight="1" x14ac:dyDescent="0.2">
      <c r="A303" s="12"/>
      <c r="B303" s="12"/>
      <c r="C303" s="12"/>
      <c r="D303" s="12"/>
      <c r="E303" s="12"/>
      <c r="F303" s="12"/>
      <c r="G303" s="22" t="s">
        <v>449</v>
      </c>
      <c r="H303" s="32"/>
      <c r="I303" s="22" t="s">
        <v>451</v>
      </c>
      <c r="J303" s="22"/>
      <c r="K303" s="46" t="s">
        <v>935</v>
      </c>
      <c r="L303" s="12"/>
    </row>
    <row r="304" spans="1:12" s="1" customFormat="1" ht="12" customHeight="1" x14ac:dyDescent="0.2">
      <c r="A304" s="12"/>
      <c r="B304" s="12"/>
      <c r="C304" s="12"/>
      <c r="D304" s="12"/>
      <c r="E304" s="12"/>
      <c r="F304" s="7"/>
      <c r="G304" s="22" t="s">
        <v>449</v>
      </c>
      <c r="H304" s="29"/>
      <c r="I304" s="22" t="s">
        <v>452</v>
      </c>
      <c r="J304" s="22"/>
      <c r="K304" s="46" t="s">
        <v>453</v>
      </c>
      <c r="L304" s="12"/>
    </row>
    <row r="305" spans="1:12" s="1" customFormat="1" ht="12" customHeight="1" x14ac:dyDescent="0.2">
      <c r="A305" s="12"/>
      <c r="B305" s="12"/>
      <c r="C305" s="12"/>
      <c r="D305" s="12"/>
      <c r="E305" s="12"/>
      <c r="F305" s="7"/>
      <c r="G305" s="9"/>
      <c r="H305" s="10"/>
      <c r="I305" s="8"/>
      <c r="J305" s="8"/>
      <c r="K305" s="46"/>
      <c r="L305" s="12"/>
    </row>
    <row r="306" spans="1:12" s="1" customFormat="1" ht="12" customHeight="1" x14ac:dyDescent="0.2">
      <c r="A306" s="12"/>
      <c r="B306" s="12"/>
      <c r="C306" s="12"/>
      <c r="D306" s="9"/>
      <c r="E306" s="9"/>
      <c r="F306" s="7"/>
      <c r="G306" s="12"/>
      <c r="H306" s="15"/>
      <c r="I306" s="22"/>
      <c r="J306" s="22"/>
      <c r="K306" s="46"/>
      <c r="L306" s="12"/>
    </row>
    <row r="307" spans="1:12" s="1" customFormat="1" ht="12" customHeight="1" x14ac:dyDescent="0.2">
      <c r="A307" s="8">
        <v>3</v>
      </c>
      <c r="B307" s="9" t="s">
        <v>528</v>
      </c>
      <c r="C307" s="12"/>
      <c r="D307" s="9"/>
      <c r="E307" s="9"/>
      <c r="F307" s="7"/>
      <c r="G307" s="9">
        <v>3</v>
      </c>
      <c r="H307" s="10"/>
      <c r="I307" s="8">
        <v>4</v>
      </c>
      <c r="J307" s="8"/>
      <c r="K307" s="49" t="s">
        <v>454</v>
      </c>
      <c r="L307" s="12"/>
    </row>
    <row r="308" spans="1:12" s="1" customFormat="1" ht="12" customHeight="1" x14ac:dyDescent="0.2">
      <c r="A308" s="12"/>
      <c r="B308" s="9" t="s">
        <v>0</v>
      </c>
      <c r="C308" s="9"/>
      <c r="D308" s="12"/>
      <c r="E308" s="12"/>
      <c r="F308" s="7"/>
      <c r="G308" s="12"/>
      <c r="H308" s="15"/>
      <c r="I308" s="22"/>
      <c r="J308" s="22"/>
      <c r="K308" s="46"/>
      <c r="L308" s="12"/>
    </row>
    <row r="309" spans="1:12" s="1" customFormat="1" ht="12" customHeight="1" x14ac:dyDescent="0.2">
      <c r="A309" s="12"/>
      <c r="B309" s="8" t="s">
        <v>455</v>
      </c>
      <c r="C309" s="55" t="s">
        <v>603</v>
      </c>
      <c r="D309" s="12"/>
      <c r="E309" s="7"/>
      <c r="F309" s="56"/>
      <c r="G309" s="8" t="s">
        <v>455</v>
      </c>
      <c r="H309" s="16"/>
      <c r="I309" s="8" t="s">
        <v>456</v>
      </c>
      <c r="J309" s="8"/>
      <c r="K309" s="49" t="s">
        <v>573</v>
      </c>
      <c r="L309" s="12"/>
    </row>
    <row r="310" spans="1:12" s="1" customFormat="1" ht="12" customHeight="1" x14ac:dyDescent="0.2">
      <c r="A310" s="12"/>
      <c r="B310" s="57"/>
      <c r="C310" s="12"/>
      <c r="D310" s="12"/>
      <c r="E310" s="12"/>
      <c r="F310" s="7"/>
      <c r="G310" s="22" t="s">
        <v>455</v>
      </c>
      <c r="H310" s="29"/>
      <c r="I310" s="22" t="s">
        <v>457</v>
      </c>
      <c r="J310" s="22"/>
      <c r="K310" s="46" t="s">
        <v>458</v>
      </c>
      <c r="L310" s="12"/>
    </row>
    <row r="311" spans="1:12" s="1" customFormat="1" ht="12" customHeight="1" x14ac:dyDescent="0.2">
      <c r="A311" s="12"/>
      <c r="B311" s="7"/>
      <c r="C311" s="7"/>
      <c r="D311" s="7"/>
      <c r="E311" s="12"/>
      <c r="F311" s="7"/>
      <c r="G311" s="22" t="s">
        <v>455</v>
      </c>
      <c r="H311" s="29"/>
      <c r="I311" s="22" t="s">
        <v>459</v>
      </c>
      <c r="J311" s="22"/>
      <c r="K311" s="46" t="s">
        <v>460</v>
      </c>
      <c r="L311" s="12"/>
    </row>
    <row r="312" spans="1:12" s="1" customFormat="1" ht="12" customHeight="1" x14ac:dyDescent="0.2">
      <c r="A312" s="12"/>
      <c r="B312" s="57"/>
      <c r="C312" s="12"/>
      <c r="D312" s="12"/>
      <c r="E312" s="12"/>
      <c r="F312" s="7"/>
      <c r="G312" s="22" t="s">
        <v>455</v>
      </c>
      <c r="H312" s="29"/>
      <c r="I312" s="22" t="s">
        <v>461</v>
      </c>
      <c r="J312" s="22"/>
      <c r="K312" s="46" t="s">
        <v>462</v>
      </c>
      <c r="L312" s="12"/>
    </row>
    <row r="313" spans="1:12" s="1" customFormat="1" ht="12" customHeight="1" x14ac:dyDescent="0.2">
      <c r="A313" s="12"/>
      <c r="B313" s="57"/>
      <c r="C313" s="12"/>
      <c r="D313" s="12"/>
      <c r="E313" s="12"/>
      <c r="F313" s="7"/>
      <c r="G313" s="22" t="s">
        <v>455</v>
      </c>
      <c r="H313" s="29"/>
      <c r="I313" s="22" t="s">
        <v>463</v>
      </c>
      <c r="J313" s="22"/>
      <c r="K313" s="46" t="s">
        <v>464</v>
      </c>
      <c r="L313" s="12"/>
    </row>
    <row r="314" spans="1:12" s="1" customFormat="1" ht="12" customHeight="1" x14ac:dyDescent="0.2">
      <c r="A314" s="12"/>
      <c r="B314" s="57"/>
      <c r="C314" s="12"/>
      <c r="D314" s="12"/>
      <c r="E314" s="12"/>
      <c r="F314" s="7"/>
      <c r="G314" s="22" t="s">
        <v>455</v>
      </c>
      <c r="H314" s="29"/>
      <c r="I314" s="22" t="s">
        <v>465</v>
      </c>
      <c r="J314" s="22"/>
      <c r="K314" s="46" t="s">
        <v>466</v>
      </c>
      <c r="L314" s="12"/>
    </row>
    <row r="315" spans="1:12" ht="12" customHeight="1" x14ac:dyDescent="0.2">
      <c r="A315" s="12"/>
      <c r="B315" s="57"/>
      <c r="C315" s="12"/>
      <c r="D315" s="12"/>
      <c r="E315" s="12"/>
      <c r="F315" s="7"/>
      <c r="G315" s="22" t="s">
        <v>455</v>
      </c>
      <c r="H315" s="29"/>
      <c r="I315" s="22" t="s">
        <v>467</v>
      </c>
      <c r="J315" s="22"/>
      <c r="K315" s="46" t="s">
        <v>590</v>
      </c>
      <c r="L315" s="12"/>
    </row>
    <row r="316" spans="1:12" ht="12" customHeight="1" x14ac:dyDescent="0.2">
      <c r="A316" s="12"/>
      <c r="B316" s="57"/>
      <c r="C316" s="12"/>
      <c r="D316" s="12"/>
      <c r="E316" s="12"/>
      <c r="F316" s="7"/>
      <c r="G316" s="22" t="s">
        <v>455</v>
      </c>
      <c r="H316" s="29"/>
      <c r="I316" s="22" t="s">
        <v>468</v>
      </c>
      <c r="J316" s="22"/>
      <c r="K316" s="46" t="s">
        <v>469</v>
      </c>
      <c r="L316" s="12"/>
    </row>
    <row r="317" spans="1:12" ht="12" customHeight="1" x14ac:dyDescent="0.2">
      <c r="A317" s="12"/>
      <c r="B317" s="57"/>
      <c r="C317" s="12"/>
      <c r="D317" s="12"/>
      <c r="E317" s="12"/>
      <c r="F317" s="7"/>
      <c r="G317" s="22" t="s">
        <v>455</v>
      </c>
      <c r="H317" s="29"/>
      <c r="I317" s="22" t="s">
        <v>470</v>
      </c>
      <c r="J317" s="22"/>
      <c r="K317" s="46" t="s">
        <v>471</v>
      </c>
      <c r="L317" s="12"/>
    </row>
    <row r="318" spans="1:12" ht="12" customHeight="1" x14ac:dyDescent="0.2">
      <c r="A318" s="12"/>
      <c r="B318" s="57"/>
      <c r="C318" s="12"/>
      <c r="D318" s="9"/>
      <c r="E318" s="9"/>
      <c r="F318" s="7"/>
      <c r="G318" s="12"/>
      <c r="H318" s="15"/>
      <c r="I318" s="22"/>
      <c r="J318" s="22"/>
      <c r="K318" s="46"/>
      <c r="L318" s="12"/>
    </row>
    <row r="319" spans="1:12" ht="12" customHeight="1" x14ac:dyDescent="0.2">
      <c r="A319" s="12"/>
      <c r="B319" s="4" t="s">
        <v>472</v>
      </c>
      <c r="C319" s="9" t="s">
        <v>574</v>
      </c>
      <c r="D319" s="7"/>
      <c r="E319" s="12"/>
      <c r="F319" s="7"/>
      <c r="G319" s="8" t="s">
        <v>472</v>
      </c>
      <c r="H319" s="16"/>
      <c r="I319" s="8" t="s">
        <v>473</v>
      </c>
      <c r="J319" s="8"/>
      <c r="K319" s="49" t="s">
        <v>574</v>
      </c>
      <c r="L319" s="12"/>
    </row>
    <row r="320" spans="1:12" ht="12" customHeight="1" x14ac:dyDescent="0.2">
      <c r="A320" s="12"/>
      <c r="B320" s="12"/>
      <c r="C320" s="12"/>
      <c r="D320" s="12"/>
      <c r="E320" s="12"/>
      <c r="F320" s="7"/>
      <c r="G320" s="22" t="s">
        <v>472</v>
      </c>
      <c r="H320" s="29"/>
      <c r="I320" s="22" t="s">
        <v>474</v>
      </c>
      <c r="J320" s="22"/>
      <c r="K320" s="46" t="s">
        <v>475</v>
      </c>
      <c r="L320" s="12"/>
    </row>
    <row r="321" spans="1:12" ht="12" customHeight="1" x14ac:dyDescent="0.2">
      <c r="A321" s="12"/>
      <c r="B321" s="12"/>
      <c r="C321" s="12"/>
      <c r="D321" s="12"/>
      <c r="E321" s="12"/>
      <c r="F321" s="7"/>
      <c r="G321" s="22" t="s">
        <v>472</v>
      </c>
      <c r="H321" s="29"/>
      <c r="I321" s="22" t="s">
        <v>476</v>
      </c>
      <c r="J321" s="22"/>
      <c r="K321" s="46" t="s">
        <v>477</v>
      </c>
      <c r="L321" s="12"/>
    </row>
    <row r="322" spans="1:12" ht="12" customHeight="1" x14ac:dyDescent="0.2">
      <c r="A322" s="12"/>
      <c r="B322" s="12"/>
      <c r="C322" s="12"/>
      <c r="D322" s="12"/>
      <c r="E322" s="12"/>
      <c r="F322" s="7"/>
      <c r="G322" s="22" t="s">
        <v>472</v>
      </c>
      <c r="H322" s="29"/>
      <c r="I322" s="22" t="s">
        <v>478</v>
      </c>
      <c r="J322" s="22"/>
      <c r="K322" s="46" t="s">
        <v>479</v>
      </c>
      <c r="L322" s="12"/>
    </row>
    <row r="323" spans="1:12" ht="12" customHeight="1" x14ac:dyDescent="0.2">
      <c r="A323" s="12"/>
      <c r="B323" s="12"/>
      <c r="C323" s="12"/>
      <c r="D323" s="12"/>
      <c r="E323" s="12"/>
      <c r="F323" s="7"/>
      <c r="G323" s="22" t="s">
        <v>472</v>
      </c>
      <c r="H323" s="29"/>
      <c r="I323" s="22" t="s">
        <v>480</v>
      </c>
      <c r="J323" s="22"/>
      <c r="K323" s="46" t="s">
        <v>481</v>
      </c>
      <c r="L323" s="12"/>
    </row>
    <row r="324" spans="1:12" ht="12" customHeight="1" x14ac:dyDescent="0.2">
      <c r="A324" s="12"/>
      <c r="B324" s="12"/>
      <c r="C324" s="12"/>
      <c r="D324" s="12"/>
      <c r="E324" s="12"/>
      <c r="F324" s="7"/>
      <c r="G324" s="22" t="s">
        <v>472</v>
      </c>
      <c r="H324" s="29"/>
      <c r="I324" s="22" t="s">
        <v>482</v>
      </c>
      <c r="J324" s="22"/>
      <c r="K324" s="46" t="s">
        <v>483</v>
      </c>
      <c r="L324" s="12"/>
    </row>
    <row r="325" spans="1:12" ht="12" customHeight="1" x14ac:dyDescent="0.2">
      <c r="A325" s="12"/>
      <c r="B325" s="12"/>
      <c r="C325" s="12"/>
      <c r="D325" s="12"/>
      <c r="E325" s="12"/>
      <c r="F325" s="7"/>
      <c r="G325" s="22" t="s">
        <v>472</v>
      </c>
      <c r="H325" s="29"/>
      <c r="I325" s="22" t="s">
        <v>484</v>
      </c>
      <c r="J325" s="22"/>
      <c r="K325" s="46" t="s">
        <v>589</v>
      </c>
      <c r="L325" s="12"/>
    </row>
    <row r="326" spans="1:12" ht="12" customHeight="1" x14ac:dyDescent="0.2">
      <c r="A326" s="12"/>
      <c r="B326" s="12"/>
      <c r="C326" s="12"/>
      <c r="D326" s="12"/>
      <c r="E326" s="12"/>
      <c r="F326" s="7"/>
      <c r="G326" s="22" t="s">
        <v>472</v>
      </c>
      <c r="H326" s="29"/>
      <c r="I326" s="22" t="s">
        <v>485</v>
      </c>
      <c r="J326" s="22"/>
      <c r="K326" s="46" t="s">
        <v>582</v>
      </c>
      <c r="L326" s="12"/>
    </row>
    <row r="327" spans="1:12" ht="12" customHeight="1" x14ac:dyDescent="0.2">
      <c r="A327" s="12"/>
      <c r="B327" s="12"/>
      <c r="C327" s="12"/>
      <c r="D327" s="12"/>
      <c r="E327" s="12"/>
      <c r="F327" s="7"/>
      <c r="G327" s="22" t="s">
        <v>472</v>
      </c>
      <c r="H327" s="29"/>
      <c r="I327" s="22" t="s">
        <v>486</v>
      </c>
      <c r="J327" s="22"/>
      <c r="K327" s="46" t="s">
        <v>487</v>
      </c>
      <c r="L327" s="12"/>
    </row>
    <row r="328" spans="1:12" ht="12" customHeight="1" x14ac:dyDescent="0.2">
      <c r="A328" s="12"/>
      <c r="B328" s="12"/>
      <c r="C328" s="12"/>
      <c r="D328" s="12"/>
      <c r="E328" s="12"/>
      <c r="F328" s="7"/>
      <c r="G328" s="12"/>
      <c r="H328" s="15"/>
      <c r="I328" s="22"/>
      <c r="J328" s="22"/>
      <c r="K328" s="46"/>
      <c r="L328" s="12"/>
    </row>
    <row r="329" spans="1:12" ht="12" customHeight="1" x14ac:dyDescent="0.2">
      <c r="A329" s="12"/>
      <c r="B329" s="8" t="s">
        <v>488</v>
      </c>
      <c r="C329" s="9" t="s">
        <v>604</v>
      </c>
      <c r="D329" s="12"/>
      <c r="E329" s="12"/>
      <c r="F329" s="7"/>
      <c r="G329" s="8" t="s">
        <v>488</v>
      </c>
      <c r="H329" s="16"/>
      <c r="I329" s="8">
        <v>8</v>
      </c>
      <c r="J329" s="8"/>
      <c r="K329" s="49" t="s">
        <v>489</v>
      </c>
      <c r="L329" s="12"/>
    </row>
    <row r="330" spans="1:12" ht="12" customHeight="1" x14ac:dyDescent="0.2">
      <c r="A330" s="12"/>
      <c r="B330" s="12"/>
      <c r="C330" s="12"/>
      <c r="D330" s="12"/>
      <c r="E330" s="12"/>
      <c r="F330" s="7"/>
      <c r="G330" s="12"/>
      <c r="H330" s="15"/>
      <c r="I330" s="22"/>
      <c r="J330" s="22"/>
      <c r="K330" s="46"/>
      <c r="L330" s="12"/>
    </row>
    <row r="331" spans="1:12" ht="12" customHeight="1" x14ac:dyDescent="0.2">
      <c r="A331" s="12"/>
      <c r="B331" s="12"/>
      <c r="C331" s="22" t="s">
        <v>490</v>
      </c>
      <c r="D331" s="12" t="s">
        <v>491</v>
      </c>
      <c r="E331" s="12"/>
      <c r="F331" s="7"/>
      <c r="G331" s="12"/>
      <c r="H331" s="15"/>
      <c r="I331" s="12"/>
      <c r="J331" s="12"/>
      <c r="K331" s="46"/>
      <c r="L331" s="12"/>
    </row>
    <row r="332" spans="1:12" ht="12" customHeight="1" x14ac:dyDescent="0.2">
      <c r="A332" s="12"/>
      <c r="B332" s="12"/>
      <c r="C332" s="12"/>
      <c r="D332" s="12"/>
      <c r="E332" s="12"/>
      <c r="F332" s="7"/>
      <c r="G332" s="8" t="s">
        <v>490</v>
      </c>
      <c r="H332" s="16"/>
      <c r="I332" s="8" t="s">
        <v>492</v>
      </c>
      <c r="J332" s="8"/>
      <c r="K332" s="49" t="s">
        <v>575</v>
      </c>
      <c r="L332" s="12"/>
    </row>
    <row r="333" spans="1:12" ht="12" customHeight="1" x14ac:dyDescent="0.2">
      <c r="A333" s="12"/>
      <c r="B333" s="12"/>
      <c r="C333" s="12"/>
      <c r="D333" s="12"/>
      <c r="E333" s="12"/>
      <c r="F333" s="7"/>
      <c r="G333" s="22" t="s">
        <v>490</v>
      </c>
      <c r="H333" s="29"/>
      <c r="I333" s="22" t="s">
        <v>493</v>
      </c>
      <c r="J333" s="22"/>
      <c r="K333" s="46" t="s">
        <v>584</v>
      </c>
      <c r="L333" s="12"/>
    </row>
    <row r="334" spans="1:12" ht="12" customHeight="1" x14ac:dyDescent="0.2">
      <c r="A334" s="12"/>
      <c r="B334" s="12"/>
      <c r="C334" s="12"/>
      <c r="D334" s="12"/>
      <c r="E334" s="12"/>
      <c r="F334" s="7"/>
      <c r="G334" s="22" t="s">
        <v>490</v>
      </c>
      <c r="H334" s="29"/>
      <c r="I334" s="22" t="s">
        <v>494</v>
      </c>
      <c r="J334" s="22"/>
      <c r="K334" s="46" t="s">
        <v>583</v>
      </c>
      <c r="L334" s="12"/>
    </row>
    <row r="335" spans="1:12" ht="12" customHeight="1" x14ac:dyDescent="0.2">
      <c r="A335" s="12"/>
      <c r="B335" s="12"/>
      <c r="C335" s="12"/>
      <c r="D335" s="12"/>
      <c r="E335" s="12"/>
      <c r="F335" s="7"/>
      <c r="G335" s="8" t="s">
        <v>490</v>
      </c>
      <c r="H335" s="16"/>
      <c r="I335" s="8" t="s">
        <v>495</v>
      </c>
      <c r="J335" s="8"/>
      <c r="K335" s="49" t="s">
        <v>576</v>
      </c>
      <c r="L335" s="12"/>
    </row>
    <row r="336" spans="1:12" ht="12" customHeight="1" x14ac:dyDescent="0.2">
      <c r="A336" s="12"/>
      <c r="B336" s="12"/>
      <c r="C336" s="12"/>
      <c r="D336" s="12"/>
      <c r="E336" s="12"/>
      <c r="F336" s="7"/>
      <c r="G336" s="22" t="s">
        <v>490</v>
      </c>
      <c r="H336" s="29"/>
      <c r="I336" s="22" t="s">
        <v>496</v>
      </c>
      <c r="J336" s="22"/>
      <c r="K336" s="46" t="s">
        <v>497</v>
      </c>
      <c r="L336" s="12"/>
    </row>
    <row r="337" spans="1:12" ht="12" customHeight="1" x14ac:dyDescent="0.2">
      <c r="A337" s="12"/>
      <c r="B337" s="12"/>
      <c r="C337" s="12"/>
      <c r="D337" s="12"/>
      <c r="E337" s="12"/>
      <c r="F337" s="7"/>
      <c r="G337" s="22" t="s">
        <v>490</v>
      </c>
      <c r="H337" s="29"/>
      <c r="I337" s="22" t="s">
        <v>498</v>
      </c>
      <c r="J337" s="22"/>
      <c r="K337" s="46" t="s">
        <v>499</v>
      </c>
      <c r="L337" s="12"/>
    </row>
    <row r="338" spans="1:12" ht="12" customHeight="1" x14ac:dyDescent="0.2">
      <c r="A338" s="12"/>
      <c r="B338" s="12"/>
      <c r="C338" s="12"/>
      <c r="D338" s="12"/>
      <c r="E338" s="12"/>
      <c r="F338" s="7"/>
      <c r="G338" s="22" t="s">
        <v>490</v>
      </c>
      <c r="H338" s="29"/>
      <c r="I338" s="22" t="s">
        <v>500</v>
      </c>
      <c r="J338" s="22"/>
      <c r="K338" s="46" t="s">
        <v>524</v>
      </c>
      <c r="L338" s="12"/>
    </row>
    <row r="339" spans="1:12" ht="12" customHeight="1" x14ac:dyDescent="0.2">
      <c r="A339" s="12"/>
      <c r="B339" s="12"/>
      <c r="C339" s="12"/>
      <c r="D339" s="12"/>
      <c r="E339" s="12"/>
      <c r="F339" s="7"/>
      <c r="G339" s="22" t="s">
        <v>490</v>
      </c>
      <c r="H339" s="29"/>
      <c r="I339" s="22" t="s">
        <v>501</v>
      </c>
      <c r="J339" s="22"/>
      <c r="K339" s="46" t="s">
        <v>502</v>
      </c>
      <c r="L339" s="12"/>
    </row>
    <row r="340" spans="1:12" ht="12" customHeight="1" x14ac:dyDescent="0.2">
      <c r="A340" s="12"/>
      <c r="B340" s="12"/>
      <c r="C340" s="12"/>
      <c r="D340" s="12"/>
      <c r="E340" s="12"/>
      <c r="F340" s="7"/>
      <c r="G340" s="22" t="s">
        <v>490</v>
      </c>
      <c r="H340" s="29"/>
      <c r="I340" s="22" t="s">
        <v>503</v>
      </c>
      <c r="J340" s="22"/>
      <c r="K340" s="46" t="s">
        <v>504</v>
      </c>
      <c r="L340" s="12"/>
    </row>
    <row r="341" spans="1:12" ht="12" customHeight="1" x14ac:dyDescent="0.2">
      <c r="A341" s="12"/>
      <c r="B341" s="12"/>
      <c r="C341" s="12"/>
      <c r="D341" s="12"/>
      <c r="E341" s="12"/>
      <c r="F341" s="7"/>
      <c r="G341" s="22" t="s">
        <v>490</v>
      </c>
      <c r="H341" s="29"/>
      <c r="I341" s="22" t="s">
        <v>505</v>
      </c>
      <c r="J341" s="22"/>
      <c r="K341" s="46" t="s">
        <v>588</v>
      </c>
      <c r="L341" s="12"/>
    </row>
    <row r="342" spans="1:12" ht="12" customHeight="1" x14ac:dyDescent="0.2">
      <c r="A342" s="12"/>
      <c r="B342" s="12"/>
      <c r="C342" s="12"/>
      <c r="D342" s="12"/>
      <c r="E342" s="12"/>
      <c r="F342" s="7"/>
      <c r="G342" s="22" t="s">
        <v>490</v>
      </c>
      <c r="H342" s="29"/>
      <c r="I342" s="22" t="s">
        <v>506</v>
      </c>
      <c r="J342" s="22"/>
      <c r="K342" s="46" t="s">
        <v>525</v>
      </c>
      <c r="L342" s="12"/>
    </row>
    <row r="343" spans="1:12" ht="12" customHeight="1" x14ac:dyDescent="0.2">
      <c r="A343" s="12"/>
      <c r="B343" s="12"/>
      <c r="C343" s="12"/>
      <c r="D343" s="12"/>
      <c r="E343" s="12"/>
      <c r="F343" s="35"/>
      <c r="G343" s="8" t="s">
        <v>490</v>
      </c>
      <c r="H343" s="16"/>
      <c r="I343" s="8" t="s">
        <v>634</v>
      </c>
      <c r="J343" s="8"/>
      <c r="K343" s="49" t="s">
        <v>635</v>
      </c>
      <c r="L343" s="12"/>
    </row>
    <row r="344" spans="1:12" ht="12" customHeight="1" x14ac:dyDescent="0.2">
      <c r="A344" s="12"/>
      <c r="B344" s="12"/>
      <c r="C344" s="12"/>
      <c r="D344" s="12"/>
      <c r="E344" s="12"/>
      <c r="F344" s="7"/>
      <c r="G344" s="22" t="s">
        <v>490</v>
      </c>
      <c r="H344" s="29"/>
      <c r="I344" s="22" t="s">
        <v>637</v>
      </c>
      <c r="J344" s="22"/>
      <c r="K344" s="46" t="s">
        <v>636</v>
      </c>
      <c r="L344" s="12"/>
    </row>
    <row r="345" spans="1:12" ht="12" customHeight="1" x14ac:dyDescent="0.2">
      <c r="A345" s="12"/>
      <c r="B345" s="12"/>
      <c r="C345" s="12"/>
      <c r="D345" s="12"/>
      <c r="E345" s="12"/>
      <c r="F345" s="7"/>
      <c r="G345" s="22"/>
      <c r="H345" s="29"/>
      <c r="I345" s="22"/>
      <c r="J345" s="22"/>
      <c r="K345" s="46"/>
      <c r="L345" s="12"/>
    </row>
    <row r="346" spans="1:12" ht="12" customHeight="1" x14ac:dyDescent="0.2">
      <c r="A346" s="12"/>
      <c r="B346" s="12"/>
      <c r="C346" s="22" t="s">
        <v>507</v>
      </c>
      <c r="D346" s="12" t="s">
        <v>508</v>
      </c>
      <c r="E346" s="12"/>
      <c r="F346" s="7"/>
      <c r="G346" s="12"/>
      <c r="H346" s="15"/>
      <c r="I346" s="22"/>
      <c r="J346" s="22"/>
      <c r="K346" s="46"/>
      <c r="L346" s="12"/>
    </row>
    <row r="347" spans="1:12" ht="12" customHeight="1" x14ac:dyDescent="0.2">
      <c r="A347" s="12"/>
      <c r="B347" s="12"/>
      <c r="C347" s="12"/>
      <c r="D347" s="12"/>
      <c r="E347" s="12"/>
      <c r="F347" s="7"/>
      <c r="G347" s="8" t="s">
        <v>507</v>
      </c>
      <c r="H347" s="16"/>
      <c r="I347" s="8" t="s">
        <v>492</v>
      </c>
      <c r="J347" s="8"/>
      <c r="K347" s="49" t="s">
        <v>575</v>
      </c>
      <c r="L347" s="12"/>
    </row>
    <row r="348" spans="1:12" ht="12" customHeight="1" x14ac:dyDescent="0.2">
      <c r="A348" s="12"/>
      <c r="B348" s="12"/>
      <c r="C348" s="12"/>
      <c r="D348" s="12"/>
      <c r="E348" s="12"/>
      <c r="F348" s="12"/>
      <c r="G348" s="22" t="s">
        <v>507</v>
      </c>
      <c r="H348" s="29"/>
      <c r="I348" s="22" t="s">
        <v>509</v>
      </c>
      <c r="J348" s="22"/>
      <c r="K348" s="46" t="s">
        <v>586</v>
      </c>
      <c r="L348" s="12"/>
    </row>
    <row r="349" spans="1:12" ht="12" customHeight="1" x14ac:dyDescent="0.2">
      <c r="A349" s="12"/>
      <c r="B349" s="12"/>
      <c r="C349" s="12"/>
      <c r="D349" s="12"/>
      <c r="E349" s="12"/>
      <c r="F349" s="12"/>
      <c r="G349" s="22" t="s">
        <v>507</v>
      </c>
      <c r="H349" s="29"/>
      <c r="I349" s="22" t="s">
        <v>510</v>
      </c>
      <c r="J349" s="22"/>
      <c r="K349" s="46" t="s">
        <v>585</v>
      </c>
      <c r="L349" s="12"/>
    </row>
    <row r="350" spans="1:12" ht="12" customHeight="1" x14ac:dyDescent="0.2">
      <c r="A350" s="12"/>
      <c r="B350" s="12"/>
      <c r="C350" s="12"/>
      <c r="D350" s="12"/>
      <c r="E350" s="12"/>
      <c r="F350" s="12"/>
      <c r="G350" s="8" t="s">
        <v>507</v>
      </c>
      <c r="H350" s="16"/>
      <c r="I350" s="8" t="s">
        <v>495</v>
      </c>
      <c r="J350" s="8"/>
      <c r="K350" s="49" t="s">
        <v>576</v>
      </c>
      <c r="L350" s="12"/>
    </row>
    <row r="351" spans="1:12" ht="12" customHeight="1" x14ac:dyDescent="0.2">
      <c r="A351" s="12"/>
      <c r="B351" s="12"/>
      <c r="C351" s="12"/>
      <c r="D351" s="12"/>
      <c r="E351" s="12"/>
      <c r="F351" s="12"/>
      <c r="G351" s="22" t="s">
        <v>507</v>
      </c>
      <c r="H351" s="29"/>
      <c r="I351" s="22" t="s">
        <v>511</v>
      </c>
      <c r="J351" s="22"/>
      <c r="K351" s="46" t="s">
        <v>587</v>
      </c>
      <c r="L351" s="12"/>
    </row>
    <row r="352" spans="1:12" ht="12" customHeight="1" x14ac:dyDescent="0.2">
      <c r="A352" s="12"/>
      <c r="B352" s="12"/>
      <c r="C352" s="12"/>
      <c r="D352" s="12"/>
      <c r="E352" s="12"/>
      <c r="F352" s="12"/>
      <c r="G352" s="12"/>
      <c r="H352" s="15"/>
      <c r="I352" s="22"/>
      <c r="J352" s="22"/>
      <c r="K352" s="46"/>
      <c r="L352" s="12"/>
    </row>
    <row r="353" spans="1:12" ht="12" customHeight="1" x14ac:dyDescent="0.2">
      <c r="A353" s="12"/>
      <c r="B353" s="8" t="s">
        <v>512</v>
      </c>
      <c r="C353" s="9" t="s">
        <v>513</v>
      </c>
      <c r="D353" s="9"/>
      <c r="E353" s="9"/>
      <c r="F353" s="12"/>
      <c r="G353" s="8" t="s">
        <v>512</v>
      </c>
      <c r="H353" s="16"/>
      <c r="I353" s="8" t="s">
        <v>514</v>
      </c>
      <c r="J353" s="8"/>
      <c r="K353" s="49" t="s">
        <v>513</v>
      </c>
      <c r="L353" s="12"/>
    </row>
    <row r="354" spans="1:12" ht="12" customHeight="1" x14ac:dyDescent="0.2">
      <c r="A354" s="12"/>
      <c r="B354" s="12"/>
      <c r="C354" s="12"/>
      <c r="D354" s="12"/>
      <c r="E354" s="12"/>
      <c r="F354" s="12"/>
      <c r="G354" s="22" t="s">
        <v>512</v>
      </c>
      <c r="H354" s="29"/>
      <c r="I354" s="22" t="s">
        <v>516</v>
      </c>
      <c r="J354" s="22"/>
      <c r="K354" s="46" t="s">
        <v>517</v>
      </c>
      <c r="L354" s="12"/>
    </row>
    <row r="355" spans="1:12" ht="12" customHeight="1" x14ac:dyDescent="0.2">
      <c r="A355" s="12"/>
      <c r="B355" s="12"/>
      <c r="C355" s="12"/>
      <c r="D355" s="12"/>
      <c r="E355" s="12" t="s">
        <v>0</v>
      </c>
      <c r="F355" s="12"/>
      <c r="G355" s="22" t="s">
        <v>512</v>
      </c>
      <c r="H355" s="29"/>
      <c r="I355" s="22" t="s">
        <v>529</v>
      </c>
      <c r="J355" s="22"/>
      <c r="K355" s="46" t="s">
        <v>515</v>
      </c>
      <c r="L355" s="12"/>
    </row>
    <row r="356" spans="1:12" ht="12" customHeight="1" x14ac:dyDescent="0.2">
      <c r="A356" s="12"/>
      <c r="B356" s="12"/>
      <c r="C356" s="12"/>
      <c r="D356" s="12"/>
      <c r="E356" s="12"/>
      <c r="F356" s="12"/>
      <c r="G356" s="12"/>
      <c r="H356" s="15"/>
      <c r="I356" s="22"/>
      <c r="J356" s="22"/>
      <c r="K356" s="46"/>
      <c r="L356" s="12"/>
    </row>
    <row r="357" spans="1:12" ht="12" customHeight="1" x14ac:dyDescent="0.2">
      <c r="A357" s="7"/>
      <c r="B357" s="7"/>
      <c r="C357" s="7"/>
      <c r="D357" s="9"/>
      <c r="E357" s="9"/>
      <c r="F357" s="9"/>
      <c r="G357" s="22" t="s">
        <v>0</v>
      </c>
      <c r="H357" s="29"/>
      <c r="I357" s="8">
        <v>9</v>
      </c>
      <c r="J357" s="8"/>
      <c r="K357" s="49" t="s">
        <v>50</v>
      </c>
      <c r="L357" s="12"/>
    </row>
    <row r="358" spans="1:12" ht="12" customHeight="1" x14ac:dyDescent="0.2">
      <c r="A358" s="9">
        <v>4</v>
      </c>
      <c r="B358" s="9" t="s">
        <v>526</v>
      </c>
      <c r="C358" s="12"/>
      <c r="D358" s="12"/>
      <c r="E358" s="12"/>
      <c r="F358" s="12"/>
      <c r="G358" s="22" t="s">
        <v>0</v>
      </c>
      <c r="H358" s="29">
        <f>SUM(H359:H360)</f>
        <v>37698729.600000001</v>
      </c>
      <c r="I358" s="8" t="s">
        <v>518</v>
      </c>
      <c r="J358" s="8"/>
      <c r="K358" s="49" t="s">
        <v>577</v>
      </c>
      <c r="L358" s="12"/>
    </row>
    <row r="359" spans="1:12" ht="12" customHeight="1" x14ac:dyDescent="0.2">
      <c r="A359" s="12"/>
      <c r="B359" s="12"/>
      <c r="C359" s="12"/>
      <c r="D359" s="12"/>
      <c r="E359" s="12"/>
      <c r="F359" s="12"/>
      <c r="G359" s="22">
        <v>4</v>
      </c>
      <c r="H359" s="29"/>
      <c r="I359" s="22" t="s">
        <v>519</v>
      </c>
      <c r="J359" s="22"/>
      <c r="K359" s="46" t="s">
        <v>520</v>
      </c>
      <c r="L359" s="12"/>
    </row>
    <row r="360" spans="1:12" ht="12" customHeight="1" x14ac:dyDescent="0.2">
      <c r="A360" s="12"/>
      <c r="B360" s="12"/>
      <c r="C360" s="12"/>
      <c r="D360" s="12"/>
      <c r="E360" s="12"/>
      <c r="F360" s="12"/>
      <c r="G360" s="22">
        <v>4</v>
      </c>
      <c r="H360" s="29">
        <f>'Total Egresos'!E184</f>
        <v>37698729.600000001</v>
      </c>
      <c r="I360" s="22" t="s">
        <v>521</v>
      </c>
      <c r="J360" s="22"/>
      <c r="K360" s="46" t="s">
        <v>522</v>
      </c>
      <c r="L360" s="12"/>
    </row>
    <row r="361" spans="1:12" ht="12" customHeight="1" x14ac:dyDescent="0.2">
      <c r="A361" s="7"/>
      <c r="B361" s="7"/>
      <c r="C361" s="7"/>
      <c r="D361" s="7"/>
      <c r="E361" s="7"/>
      <c r="F361" s="7"/>
      <c r="H361" s="32"/>
      <c r="K361" s="54"/>
      <c r="L361" s="12"/>
    </row>
    <row r="362" spans="1:12" ht="12" customHeight="1" thickBot="1" x14ac:dyDescent="0.25">
      <c r="A362" s="36"/>
      <c r="B362" s="36"/>
      <c r="C362" s="36"/>
      <c r="D362" s="36"/>
      <c r="E362" s="36" t="s">
        <v>0</v>
      </c>
      <c r="F362" s="36"/>
      <c r="G362" s="36"/>
      <c r="H362" s="37"/>
      <c r="I362" s="27"/>
      <c r="J362" s="27"/>
      <c r="K362" s="53"/>
      <c r="L362" s="12"/>
    </row>
    <row r="363" spans="1:12" ht="12" customHeight="1" x14ac:dyDescent="0.2">
      <c r="A363" s="7"/>
      <c r="B363" s="7"/>
      <c r="C363" s="7"/>
      <c r="D363" s="7"/>
      <c r="E363" s="7"/>
      <c r="F363" s="7"/>
      <c r="H363" s="58">
        <f>+H6+H240+H358</f>
        <v>1087564729.331459</v>
      </c>
      <c r="K363" s="63"/>
      <c r="L363" s="12"/>
    </row>
    <row r="364" spans="1:12" ht="12" customHeight="1" x14ac:dyDescent="0.2">
      <c r="A364" s="7"/>
      <c r="B364" s="7"/>
      <c r="C364" s="7"/>
      <c r="D364" s="7"/>
      <c r="E364" s="7"/>
      <c r="F364" s="7"/>
      <c r="K364" s="63">
        <f>'Total Egresos'!E185</f>
        <v>2315936072.8168001</v>
      </c>
      <c r="L364" s="12"/>
    </row>
    <row r="365" spans="1:12" ht="12" customHeight="1" x14ac:dyDescent="0.2">
      <c r="A365" s="7"/>
      <c r="B365" s="7"/>
      <c r="C365" s="7"/>
      <c r="D365" s="7"/>
      <c r="E365" s="7"/>
      <c r="F365" s="7"/>
      <c r="H365" s="38"/>
      <c r="K365" s="63"/>
      <c r="L365" s="12"/>
    </row>
    <row r="366" spans="1:12" ht="12" customHeight="1" x14ac:dyDescent="0.2">
      <c r="H366" s="39"/>
      <c r="K366" s="71"/>
    </row>
    <row r="367" spans="1:12" ht="12" customHeight="1" x14ac:dyDescent="0.2">
      <c r="H367" s="7" t="s">
        <v>944</v>
      </c>
      <c r="K367" s="71">
        <f>H363-K364</f>
        <v>-1228371343.4853411</v>
      </c>
    </row>
  </sheetData>
  <mergeCells count="4">
    <mergeCell ref="A2:K2"/>
    <mergeCell ref="A4:F4"/>
    <mergeCell ref="D302:F302"/>
    <mergeCell ref="A1:K1"/>
  </mergeCells>
  <printOptions horizontalCentered="1" verticalCentered="1"/>
  <pageMargins left="0.19685039370078741" right="0.19685039370078741" top="1.5748031496062993" bottom="1.1811023622047245" header="0.19685039370078741" footer="0.19685039370078741"/>
  <pageSetup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7"/>
  <sheetViews>
    <sheetView topLeftCell="A344" zoomScaleNormal="100" workbookViewId="0">
      <selection activeCell="A47" sqref="A47:IV47"/>
    </sheetView>
  </sheetViews>
  <sheetFormatPr baseColWidth="10" defaultColWidth="11.42578125" defaultRowHeight="12" customHeight="1" x14ac:dyDescent="0.2"/>
  <cols>
    <col min="1" max="1" width="1.85546875" style="2" customWidth="1"/>
    <col min="2" max="2" width="4.7109375" style="2" customWidth="1"/>
    <col min="3" max="3" width="5.28515625" style="2" customWidth="1"/>
    <col min="4" max="4" width="5.7109375" style="2" customWidth="1"/>
    <col min="5" max="5" width="6.28515625" style="2" customWidth="1"/>
    <col min="6" max="6" width="14.28515625" style="2" customWidth="1"/>
    <col min="7" max="7" width="9.85546875" style="7" customWidth="1"/>
    <col min="8" max="8" width="17.28515625" style="7" customWidth="1"/>
    <col min="9" max="9" width="9.7109375" style="7" customWidth="1"/>
    <col min="10" max="10" width="1.7109375" style="7" customWidth="1"/>
    <col min="11" max="11" width="55.42578125" style="51" customWidth="1"/>
    <col min="12" max="12" width="11.42578125" style="2"/>
    <col min="13" max="13" width="4.42578125" style="3" bestFit="1" customWidth="1"/>
    <col min="14" max="14" width="2" style="3" customWidth="1"/>
    <col min="15" max="15" width="6.140625" style="3" customWidth="1"/>
    <col min="16" max="16" width="3" style="3" customWidth="1"/>
    <col min="17" max="17" width="13.28515625" style="2" bestFit="1" customWidth="1"/>
    <col min="18" max="16384" width="11.42578125" style="2"/>
  </cols>
  <sheetData>
    <row r="1" spans="1:16" ht="12" customHeight="1" x14ac:dyDescent="0.2">
      <c r="A1" s="198" t="s">
        <v>938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6" ht="15" customHeight="1" x14ac:dyDescent="0.2">
      <c r="A2" s="195" t="s">
        <v>618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6" ht="15" customHeight="1" x14ac:dyDescent="0.2">
      <c r="A3" s="3"/>
      <c r="B3" s="3"/>
      <c r="C3" s="3"/>
      <c r="D3" s="3"/>
      <c r="E3" s="3"/>
      <c r="F3" s="3"/>
      <c r="G3" s="4" t="s">
        <v>1</v>
      </c>
      <c r="H3" s="4"/>
      <c r="I3" s="4" t="s">
        <v>1</v>
      </c>
      <c r="J3" s="4"/>
      <c r="K3" s="44"/>
    </row>
    <row r="4" spans="1:16" ht="34.5" customHeight="1" thickBot="1" x14ac:dyDescent="0.25">
      <c r="A4" s="196" t="s">
        <v>621</v>
      </c>
      <c r="B4" s="196"/>
      <c r="C4" s="196"/>
      <c r="D4" s="196"/>
      <c r="E4" s="196"/>
      <c r="F4" s="196"/>
      <c r="G4" s="5" t="s">
        <v>2</v>
      </c>
      <c r="H4" s="5"/>
      <c r="I4" s="5" t="s">
        <v>3</v>
      </c>
      <c r="J4" s="5"/>
      <c r="K4" s="47" t="s">
        <v>620</v>
      </c>
      <c r="M4" s="2"/>
      <c r="N4" s="2"/>
      <c r="O4" s="2"/>
      <c r="P4" s="2"/>
    </row>
    <row r="5" spans="1:16" ht="12" customHeight="1" x14ac:dyDescent="0.2">
      <c r="A5" s="3"/>
      <c r="B5" s="3"/>
      <c r="C5" s="3"/>
      <c r="D5" s="3"/>
      <c r="E5" s="3"/>
      <c r="F5" s="3"/>
      <c r="K5" s="44"/>
    </row>
    <row r="6" spans="1:16" s="11" customFormat="1" ht="12" customHeight="1" x14ac:dyDescent="0.2">
      <c r="A6" s="8" t="s">
        <v>4</v>
      </c>
      <c r="B6" s="9" t="s">
        <v>5</v>
      </c>
      <c r="C6" s="9"/>
      <c r="D6" s="9"/>
      <c r="E6" s="9"/>
      <c r="F6" s="9"/>
      <c r="G6" s="9"/>
      <c r="H6" s="10">
        <f>+H8++H166+H196</f>
        <v>3388360025.9499998</v>
      </c>
      <c r="I6" s="9"/>
      <c r="J6" s="9"/>
      <c r="K6" s="48"/>
      <c r="L6" s="7"/>
      <c r="M6" s="9"/>
      <c r="N6" s="9"/>
      <c r="O6" s="9"/>
      <c r="P6" s="9"/>
    </row>
    <row r="7" spans="1:16" ht="12" hidden="1" customHeight="1" x14ac:dyDescent="0.2">
      <c r="A7" s="3"/>
      <c r="B7" s="3"/>
      <c r="C7" s="3"/>
      <c r="D7" s="3"/>
      <c r="E7" s="3"/>
      <c r="F7" s="3"/>
      <c r="G7" s="12"/>
      <c r="H7" s="10"/>
      <c r="I7" s="12"/>
      <c r="J7" s="12"/>
      <c r="K7" s="44"/>
    </row>
    <row r="8" spans="1:16" ht="12" customHeight="1" x14ac:dyDescent="0.2">
      <c r="A8" s="3"/>
      <c r="B8" s="13" t="s">
        <v>6</v>
      </c>
      <c r="C8" s="14" t="s">
        <v>7</v>
      </c>
      <c r="D8" s="14"/>
      <c r="E8" s="14"/>
      <c r="F8" s="14"/>
      <c r="G8" s="12"/>
      <c r="H8" s="10">
        <f>+H10+H48</f>
        <v>3033387576.1799998</v>
      </c>
      <c r="I8" s="12"/>
      <c r="J8" s="12"/>
      <c r="K8" s="73">
        <f>+H10-'Total Egresos'!F6</f>
        <v>0</v>
      </c>
    </row>
    <row r="9" spans="1:16" ht="12" hidden="1" customHeight="1" x14ac:dyDescent="0.2">
      <c r="A9" s="3"/>
      <c r="B9" s="3"/>
      <c r="C9" s="3"/>
      <c r="D9" s="3"/>
      <c r="E9" s="3"/>
      <c r="F9" s="3"/>
      <c r="G9" s="12"/>
      <c r="H9" s="15"/>
      <c r="I9" s="12"/>
      <c r="J9" s="12"/>
      <c r="K9" s="44"/>
    </row>
    <row r="10" spans="1:16" s="7" customFormat="1" ht="12" customHeight="1" x14ac:dyDescent="0.2">
      <c r="A10" s="12"/>
      <c r="B10" s="12"/>
      <c r="C10" s="8" t="s">
        <v>8</v>
      </c>
      <c r="D10" s="9" t="s">
        <v>9</v>
      </c>
      <c r="E10" s="9"/>
      <c r="G10" s="8" t="s">
        <v>8</v>
      </c>
      <c r="H10" s="16">
        <f>+H12+H34</f>
        <v>2257806375.6499996</v>
      </c>
      <c r="I10" s="8">
        <v>0</v>
      </c>
      <c r="J10" s="8"/>
      <c r="K10" s="49" t="s">
        <v>9</v>
      </c>
      <c r="M10" s="12"/>
      <c r="N10" s="12"/>
      <c r="O10" s="12"/>
      <c r="P10" s="12"/>
    </row>
    <row r="11" spans="1:16" ht="12" customHeight="1" x14ac:dyDescent="0.2">
      <c r="A11" s="3"/>
      <c r="B11" s="3"/>
      <c r="C11" s="3"/>
      <c r="D11" s="3"/>
      <c r="E11" s="3"/>
      <c r="G11" s="12"/>
      <c r="H11" s="15"/>
      <c r="I11" s="12"/>
      <c r="J11" s="12"/>
      <c r="K11" s="44"/>
    </row>
    <row r="12" spans="1:16" ht="12" hidden="1" customHeight="1" x14ac:dyDescent="0.2">
      <c r="A12" s="3"/>
      <c r="B12" s="3"/>
      <c r="C12" s="3"/>
      <c r="D12" s="18" t="s">
        <v>10</v>
      </c>
      <c r="E12" s="3" t="s">
        <v>605</v>
      </c>
      <c r="G12" s="12"/>
      <c r="H12" s="15">
        <f>SUM(H13:H33)</f>
        <v>1801722871.4599998</v>
      </c>
      <c r="I12" s="12"/>
      <c r="J12" s="12"/>
      <c r="K12" s="44"/>
    </row>
    <row r="13" spans="1:16" ht="12" hidden="1" customHeight="1" x14ac:dyDescent="0.2">
      <c r="A13" s="3"/>
      <c r="B13" s="3"/>
      <c r="C13" s="3"/>
      <c r="D13" s="3"/>
      <c r="E13" s="3"/>
      <c r="G13" s="13" t="s">
        <v>10</v>
      </c>
      <c r="H13" s="19"/>
      <c r="I13" s="13" t="s">
        <v>11</v>
      </c>
      <c r="J13" s="13"/>
      <c r="K13" s="50" t="s">
        <v>530</v>
      </c>
    </row>
    <row r="14" spans="1:16" ht="12" hidden="1" customHeight="1" x14ac:dyDescent="0.2">
      <c r="A14" s="3"/>
      <c r="B14" s="3"/>
      <c r="C14" s="3"/>
      <c r="D14" s="3"/>
      <c r="E14" s="3"/>
      <c r="F14" s="21"/>
      <c r="G14" s="18" t="s">
        <v>10</v>
      </c>
      <c r="H14" s="19">
        <f>+'Prog 1'!H14+'Prog 2'!H14</f>
        <v>911156868</v>
      </c>
      <c r="I14" s="18" t="s">
        <v>12</v>
      </c>
      <c r="J14" s="18"/>
      <c r="K14" s="44" t="s">
        <v>13</v>
      </c>
    </row>
    <row r="15" spans="1:16" ht="12" hidden="1" customHeight="1" x14ac:dyDescent="0.2">
      <c r="A15" s="3"/>
      <c r="B15" s="3"/>
      <c r="C15" s="3"/>
      <c r="D15" s="3"/>
      <c r="E15" s="3"/>
      <c r="G15" s="18" t="s">
        <v>10</v>
      </c>
      <c r="H15" s="19">
        <f>+'Prog 1'!H15+'Prog 2'!H15</f>
        <v>0</v>
      </c>
      <c r="I15" s="18" t="s">
        <v>14</v>
      </c>
      <c r="J15" s="18"/>
      <c r="K15" s="44" t="s">
        <v>15</v>
      </c>
    </row>
    <row r="16" spans="1:16" ht="12" hidden="1" customHeight="1" x14ac:dyDescent="0.2">
      <c r="A16" s="3"/>
      <c r="B16" s="3"/>
      <c r="C16" s="3"/>
      <c r="D16" s="3"/>
      <c r="E16" s="3"/>
      <c r="G16" s="18" t="s">
        <v>10</v>
      </c>
      <c r="H16" s="19">
        <f>+'Prog 1'!H16+'Prog 2'!H16</f>
        <v>0</v>
      </c>
      <c r="I16" s="18" t="s">
        <v>16</v>
      </c>
      <c r="J16" s="18"/>
      <c r="K16" s="44" t="s">
        <v>17</v>
      </c>
    </row>
    <row r="17" spans="1:15" ht="12" hidden="1" customHeight="1" x14ac:dyDescent="0.2">
      <c r="A17" s="3"/>
      <c r="B17" s="3"/>
      <c r="C17" s="3"/>
      <c r="D17" s="3"/>
      <c r="E17" s="3"/>
      <c r="G17" s="18" t="s">
        <v>10</v>
      </c>
      <c r="H17" s="19">
        <f>+'Prog 1'!H17+'Prog 2'!H17</f>
        <v>0</v>
      </c>
      <c r="I17" s="18" t="s">
        <v>18</v>
      </c>
      <c r="J17" s="18"/>
      <c r="K17" s="44" t="s">
        <v>19</v>
      </c>
    </row>
    <row r="18" spans="1:15" ht="12" hidden="1" customHeight="1" x14ac:dyDescent="0.2">
      <c r="A18" s="3"/>
      <c r="B18" s="3"/>
      <c r="C18" s="3"/>
      <c r="D18" s="3"/>
      <c r="E18" s="3"/>
      <c r="G18" s="18" t="s">
        <v>10</v>
      </c>
      <c r="H18" s="19">
        <f>+'Prog 1'!H18+'Prog 2'!H18</f>
        <v>7500000</v>
      </c>
      <c r="I18" s="18" t="s">
        <v>20</v>
      </c>
      <c r="J18" s="18"/>
      <c r="K18" s="44" t="s">
        <v>21</v>
      </c>
    </row>
    <row r="19" spans="1:15" ht="12" hidden="1" customHeight="1" x14ac:dyDescent="0.2">
      <c r="A19" s="12"/>
      <c r="B19" s="12"/>
      <c r="C19" s="12"/>
      <c r="D19" s="12"/>
      <c r="E19" s="12"/>
      <c r="F19" s="7"/>
      <c r="G19" s="8" t="s">
        <v>10</v>
      </c>
      <c r="H19" s="19"/>
      <c r="I19" s="8" t="s">
        <v>22</v>
      </c>
      <c r="J19" s="8"/>
      <c r="K19" s="49" t="s">
        <v>531</v>
      </c>
      <c r="L19" s="7"/>
      <c r="M19" s="12"/>
      <c r="N19" s="12"/>
      <c r="O19" s="12"/>
    </row>
    <row r="20" spans="1:15" ht="12" hidden="1" customHeight="1" x14ac:dyDescent="0.2">
      <c r="A20" s="12"/>
      <c r="B20" s="12"/>
      <c r="C20" s="12"/>
      <c r="D20" s="12"/>
      <c r="E20" s="12"/>
      <c r="F20" s="7"/>
      <c r="G20" s="22" t="s">
        <v>10</v>
      </c>
      <c r="H20" s="19">
        <f>+'Prog 1'!H20+'Prog 2'!H20</f>
        <v>14500000</v>
      </c>
      <c r="I20" s="22" t="s">
        <v>23</v>
      </c>
      <c r="J20" s="22"/>
      <c r="K20" s="46" t="s">
        <v>24</v>
      </c>
      <c r="L20" s="7"/>
      <c r="M20" s="12"/>
      <c r="N20" s="12"/>
      <c r="O20" s="12"/>
    </row>
    <row r="21" spans="1:15" ht="12" hidden="1" customHeight="1" x14ac:dyDescent="0.2">
      <c r="A21" s="12"/>
      <c r="B21" s="12"/>
      <c r="C21" s="12"/>
      <c r="D21" s="12"/>
      <c r="E21" s="12"/>
      <c r="F21" s="7"/>
      <c r="G21" s="22" t="s">
        <v>10</v>
      </c>
      <c r="H21" s="19">
        <f>+'Prog 1'!H21+'Prog 2'!H21</f>
        <v>1500000</v>
      </c>
      <c r="I21" s="22" t="s">
        <v>25</v>
      </c>
      <c r="J21" s="22"/>
      <c r="K21" s="46" t="s">
        <v>26</v>
      </c>
      <c r="L21" s="7"/>
      <c r="M21" s="12"/>
      <c r="N21" s="12"/>
      <c r="O21" s="12"/>
    </row>
    <row r="22" spans="1:15" ht="12" hidden="1" customHeight="1" x14ac:dyDescent="0.2">
      <c r="A22" s="12"/>
      <c r="B22" s="12"/>
      <c r="C22" s="12"/>
      <c r="D22" s="12"/>
      <c r="E22" s="12"/>
      <c r="F22" s="7"/>
      <c r="G22" s="22" t="s">
        <v>10</v>
      </c>
      <c r="H22" s="19">
        <f>+'Prog 1'!H22+'Prog 2'!H22</f>
        <v>0</v>
      </c>
      <c r="I22" s="22" t="s">
        <v>27</v>
      </c>
      <c r="J22" s="22"/>
      <c r="K22" s="46" t="s">
        <v>28</v>
      </c>
      <c r="L22" s="7"/>
      <c r="M22" s="12"/>
      <c r="N22" s="12"/>
      <c r="O22" s="12"/>
    </row>
    <row r="23" spans="1:15" ht="12" hidden="1" customHeight="1" x14ac:dyDescent="0.2">
      <c r="A23" s="12"/>
      <c r="B23" s="12"/>
      <c r="C23" s="12"/>
      <c r="D23" s="12"/>
      <c r="E23" s="12"/>
      <c r="F23" s="7"/>
      <c r="G23" s="22" t="s">
        <v>10</v>
      </c>
      <c r="H23" s="19">
        <f>+'Prog 1'!H23+'Prog 2'!H23</f>
        <v>0</v>
      </c>
      <c r="I23" s="22" t="s">
        <v>29</v>
      </c>
      <c r="J23" s="22"/>
      <c r="K23" s="46" t="s">
        <v>30</v>
      </c>
      <c r="L23" s="7"/>
      <c r="M23" s="12"/>
      <c r="N23" s="12"/>
      <c r="O23" s="12"/>
    </row>
    <row r="24" spans="1:15" ht="12" hidden="1" customHeight="1" x14ac:dyDescent="0.2">
      <c r="A24" s="12"/>
      <c r="B24" s="12"/>
      <c r="C24" s="12"/>
      <c r="D24" s="12"/>
      <c r="E24" s="12"/>
      <c r="F24" s="7"/>
      <c r="G24" s="22" t="s">
        <v>10</v>
      </c>
      <c r="H24" s="19">
        <f>+'Prog 1'!H24+'Prog 2'!H24</f>
        <v>15171000</v>
      </c>
      <c r="I24" s="22" t="s">
        <v>32</v>
      </c>
      <c r="J24" s="22"/>
      <c r="K24" s="46" t="s">
        <v>33</v>
      </c>
      <c r="L24" s="7"/>
      <c r="M24" s="12"/>
      <c r="N24" s="12"/>
      <c r="O24" s="12"/>
    </row>
    <row r="25" spans="1:15" ht="12" hidden="1" customHeight="1" x14ac:dyDescent="0.2">
      <c r="A25" s="12"/>
      <c r="B25" s="12"/>
      <c r="C25" s="12"/>
      <c r="D25" s="12"/>
      <c r="E25" s="12"/>
      <c r="F25" s="7"/>
      <c r="G25" s="8" t="s">
        <v>10</v>
      </c>
      <c r="H25" s="19"/>
      <c r="I25" s="8" t="s">
        <v>34</v>
      </c>
      <c r="J25" s="8"/>
      <c r="K25" s="49" t="s">
        <v>532</v>
      </c>
      <c r="L25" s="7"/>
      <c r="M25" s="12"/>
      <c r="N25" s="12"/>
      <c r="O25" s="12"/>
    </row>
    <row r="26" spans="1:15" ht="12" hidden="1" customHeight="1" x14ac:dyDescent="0.2">
      <c r="A26" s="12"/>
      <c r="B26" s="12"/>
      <c r="C26" s="12"/>
      <c r="D26" s="12"/>
      <c r="E26" s="12"/>
      <c r="F26" s="7"/>
      <c r="G26" s="22" t="s">
        <v>10</v>
      </c>
      <c r="H26" s="19">
        <f>+'Prog 1'!H26+'Prog 2'!H26</f>
        <v>248834496</v>
      </c>
      <c r="I26" s="22" t="s">
        <v>35</v>
      </c>
      <c r="J26" s="22"/>
      <c r="K26" s="46" t="s">
        <v>36</v>
      </c>
      <c r="L26" s="7"/>
      <c r="M26" s="12"/>
      <c r="N26" s="12"/>
      <c r="O26" s="12"/>
    </row>
    <row r="27" spans="1:15" ht="12" hidden="1" customHeight="1" x14ac:dyDescent="0.2">
      <c r="A27" s="12"/>
      <c r="B27" s="12"/>
      <c r="C27" s="12"/>
      <c r="D27" s="12"/>
      <c r="E27" s="12"/>
      <c r="F27" s="7"/>
      <c r="G27" s="22" t="s">
        <v>10</v>
      </c>
      <c r="H27" s="19">
        <f>+'Prog 1'!H27+'Prog 2'!H27</f>
        <v>259599420</v>
      </c>
      <c r="I27" s="22" t="s">
        <v>37</v>
      </c>
      <c r="J27" s="22"/>
      <c r="K27" s="46" t="s">
        <v>38</v>
      </c>
      <c r="L27" s="7"/>
      <c r="M27" s="12"/>
      <c r="N27" s="12"/>
      <c r="O27" s="12"/>
    </row>
    <row r="28" spans="1:15" ht="12" hidden="1" customHeight="1" x14ac:dyDescent="0.2">
      <c r="A28" s="12"/>
      <c r="B28" s="12"/>
      <c r="C28" s="12"/>
      <c r="D28" s="12"/>
      <c r="E28" s="12"/>
      <c r="F28" s="7"/>
      <c r="G28" s="22" t="s">
        <v>10</v>
      </c>
      <c r="H28" s="19">
        <f>+'Prog 1'!H28+'Prog 2'!H28</f>
        <v>139567821.37</v>
      </c>
      <c r="I28" s="22" t="s">
        <v>39</v>
      </c>
      <c r="J28" s="22"/>
      <c r="K28" s="46" t="s">
        <v>40</v>
      </c>
      <c r="L28" s="7"/>
      <c r="M28" s="12"/>
      <c r="N28" s="12"/>
      <c r="O28" s="12"/>
    </row>
    <row r="29" spans="1:15" ht="12" hidden="1" customHeight="1" x14ac:dyDescent="0.2">
      <c r="A29" s="12"/>
      <c r="B29" s="12"/>
      <c r="C29" s="12"/>
      <c r="D29" s="12"/>
      <c r="E29" s="12"/>
      <c r="F29" s="7"/>
      <c r="G29" s="22" t="s">
        <v>10</v>
      </c>
      <c r="H29" s="19">
        <f>+'Prog 1'!H29+'Prog 2'!H29</f>
        <v>100335799.28999999</v>
      </c>
      <c r="I29" s="22" t="s">
        <v>41</v>
      </c>
      <c r="J29" s="22"/>
      <c r="K29" s="46" t="s">
        <v>42</v>
      </c>
      <c r="L29" s="7"/>
      <c r="M29" s="12"/>
      <c r="N29" s="12"/>
      <c r="O29" s="12"/>
    </row>
    <row r="30" spans="1:15" ht="12" hidden="1" customHeight="1" x14ac:dyDescent="0.2">
      <c r="A30" s="12"/>
      <c r="B30" s="12"/>
      <c r="C30" s="12"/>
      <c r="D30" s="12"/>
      <c r="E30" s="12"/>
      <c r="F30" s="7"/>
      <c r="G30" s="22" t="s">
        <v>10</v>
      </c>
      <c r="H30" s="19">
        <f>+'Prog 1'!H30+'Prog 2'!H30</f>
        <v>103557466.8</v>
      </c>
      <c r="I30" s="22" t="s">
        <v>43</v>
      </c>
      <c r="J30" s="22"/>
      <c r="K30" s="46" t="s">
        <v>44</v>
      </c>
      <c r="L30" s="7"/>
      <c r="M30" s="12"/>
      <c r="N30" s="12"/>
      <c r="O30" s="12"/>
    </row>
    <row r="31" spans="1:15" ht="12" hidden="1" customHeight="1" x14ac:dyDescent="0.2">
      <c r="A31" s="12"/>
      <c r="B31" s="12"/>
      <c r="C31" s="12"/>
      <c r="D31" s="12"/>
      <c r="E31" s="12"/>
      <c r="F31" s="7"/>
      <c r="G31" s="8" t="s">
        <v>10</v>
      </c>
      <c r="H31" s="19"/>
      <c r="I31" s="8" t="s">
        <v>45</v>
      </c>
      <c r="J31" s="8"/>
      <c r="K31" s="49" t="s">
        <v>533</v>
      </c>
      <c r="L31" s="7"/>
      <c r="M31" s="12"/>
      <c r="N31" s="12"/>
      <c r="O31" s="12"/>
    </row>
    <row r="32" spans="1:15" ht="12" hidden="1" customHeight="1" x14ac:dyDescent="0.2">
      <c r="A32" s="12"/>
      <c r="B32" s="12"/>
      <c r="C32" s="12"/>
      <c r="D32" s="12"/>
      <c r="E32" s="12"/>
      <c r="F32" s="7"/>
      <c r="G32" s="22" t="s">
        <v>10</v>
      </c>
      <c r="H32" s="19">
        <f>+'Prog 1'!H32+'Prog 2'!H32</f>
        <v>0</v>
      </c>
      <c r="I32" s="22" t="s">
        <v>46</v>
      </c>
      <c r="J32" s="22"/>
      <c r="K32" s="46" t="s">
        <v>47</v>
      </c>
      <c r="L32" s="7"/>
      <c r="M32" s="12"/>
      <c r="N32" s="12"/>
      <c r="O32" s="12"/>
    </row>
    <row r="33" spans="1:16" ht="12" hidden="1" customHeight="1" x14ac:dyDescent="0.2">
      <c r="A33" s="12"/>
      <c r="B33" s="12"/>
      <c r="C33" s="12"/>
      <c r="D33" s="12"/>
      <c r="E33" s="12"/>
      <c r="F33" s="7"/>
      <c r="G33" s="22" t="s">
        <v>10</v>
      </c>
      <c r="H33" s="19">
        <f>+'Prog 1'!H33+'Prog 2'!H33</f>
        <v>0</v>
      </c>
      <c r="I33" s="22" t="s">
        <v>48</v>
      </c>
      <c r="J33" s="22"/>
      <c r="K33" s="46" t="s">
        <v>49</v>
      </c>
      <c r="L33" s="7"/>
      <c r="M33" s="12"/>
      <c r="N33" s="12"/>
      <c r="O33" s="12"/>
    </row>
    <row r="34" spans="1:16" ht="12" hidden="1" customHeight="1" x14ac:dyDescent="0.2">
      <c r="A34" s="12"/>
      <c r="B34" s="12"/>
      <c r="C34" s="12"/>
      <c r="D34" s="22" t="s">
        <v>31</v>
      </c>
      <c r="E34" s="12" t="s">
        <v>606</v>
      </c>
      <c r="F34" s="7"/>
      <c r="G34" s="22" t="s">
        <v>0</v>
      </c>
      <c r="H34" s="29">
        <f>SUM(H35:H46)</f>
        <v>456083504.19</v>
      </c>
      <c r="I34" s="12"/>
      <c r="J34" s="12"/>
      <c r="K34" s="46"/>
      <c r="L34" s="7"/>
      <c r="M34" s="12"/>
      <c r="N34" s="12"/>
      <c r="O34" s="12"/>
    </row>
    <row r="35" spans="1:16" ht="12" hidden="1" customHeight="1" x14ac:dyDescent="0.2">
      <c r="A35" s="12"/>
      <c r="B35" s="12"/>
      <c r="C35" s="12"/>
      <c r="D35" s="12"/>
      <c r="E35" s="22"/>
      <c r="F35" s="7"/>
      <c r="G35" s="8" t="s">
        <v>31</v>
      </c>
      <c r="H35" s="19"/>
      <c r="I35" s="8" t="s">
        <v>54</v>
      </c>
      <c r="J35" s="8"/>
      <c r="K35" s="49" t="s">
        <v>534</v>
      </c>
      <c r="L35" s="7"/>
      <c r="M35" s="12"/>
      <c r="N35" s="12"/>
      <c r="O35" s="12"/>
    </row>
    <row r="36" spans="1:16" ht="12" hidden="1" customHeight="1" x14ac:dyDescent="0.2">
      <c r="A36" s="12"/>
      <c r="B36" s="12"/>
      <c r="C36" s="12"/>
      <c r="D36" s="12"/>
      <c r="E36" s="22"/>
      <c r="F36" s="7"/>
      <c r="G36" s="22" t="s">
        <v>31</v>
      </c>
      <c r="H36" s="19">
        <f>+'Prog 1'!H36+'Prog 2'!H36</f>
        <v>152346024.63</v>
      </c>
      <c r="I36" s="22" t="s">
        <v>55</v>
      </c>
      <c r="J36" s="22"/>
      <c r="K36" s="46" t="s">
        <v>56</v>
      </c>
      <c r="L36" s="7"/>
      <c r="M36" s="12"/>
      <c r="N36" s="12"/>
      <c r="O36" s="12"/>
    </row>
    <row r="37" spans="1:16" ht="12" hidden="1" customHeight="1" x14ac:dyDescent="0.2">
      <c r="A37" s="12"/>
      <c r="B37" s="12"/>
      <c r="C37" s="12"/>
      <c r="D37" s="12"/>
      <c r="E37" s="22"/>
      <c r="F37" s="7"/>
      <c r="G37" s="22" t="s">
        <v>31</v>
      </c>
      <c r="H37" s="19">
        <f>+'Prog 1'!H37+'Prog 2'!H37</f>
        <v>8234920.25</v>
      </c>
      <c r="I37" s="22" t="s">
        <v>57</v>
      </c>
      <c r="J37" s="22"/>
      <c r="K37" s="46" t="s">
        <v>58</v>
      </c>
      <c r="L37" s="7"/>
      <c r="M37" s="12"/>
      <c r="N37" s="12"/>
      <c r="O37" s="12"/>
    </row>
    <row r="38" spans="1:16" ht="12" hidden="1" customHeight="1" x14ac:dyDescent="0.2">
      <c r="A38" s="12"/>
      <c r="B38" s="12"/>
      <c r="C38" s="12"/>
      <c r="D38" s="12"/>
      <c r="E38" s="22"/>
      <c r="F38" s="7"/>
      <c r="G38" s="22" t="s">
        <v>31</v>
      </c>
      <c r="H38" s="19">
        <f>+'Prog 1'!H38+'Prog 2'!H38</f>
        <v>24704760.75</v>
      </c>
      <c r="I38" s="22" t="s">
        <v>59</v>
      </c>
      <c r="J38" s="22"/>
      <c r="K38" s="46" t="s">
        <v>60</v>
      </c>
      <c r="L38" s="7"/>
      <c r="M38" s="12"/>
      <c r="N38" s="12"/>
      <c r="O38" s="12"/>
    </row>
    <row r="39" spans="1:16" ht="12" hidden="1" customHeight="1" x14ac:dyDescent="0.2">
      <c r="A39" s="12"/>
      <c r="B39" s="12"/>
      <c r="C39" s="12"/>
      <c r="D39" s="12"/>
      <c r="E39" s="22"/>
      <c r="F39" s="7"/>
      <c r="G39" s="22" t="s">
        <v>31</v>
      </c>
      <c r="H39" s="19">
        <f>+'Prog 1'!H39+'Prog 2'!H39</f>
        <v>82349202.510000005</v>
      </c>
      <c r="I39" s="22" t="s">
        <v>61</v>
      </c>
      <c r="J39" s="22"/>
      <c r="K39" s="46" t="s">
        <v>62</v>
      </c>
      <c r="L39" s="7"/>
      <c r="M39" s="12"/>
      <c r="N39" s="12"/>
      <c r="O39" s="12"/>
    </row>
    <row r="40" spans="1:16" ht="24" hidden="1" customHeight="1" x14ac:dyDescent="0.2">
      <c r="A40" s="12"/>
      <c r="B40" s="12"/>
      <c r="C40" s="12"/>
      <c r="D40" s="12"/>
      <c r="E40" s="22"/>
      <c r="F40" s="7"/>
      <c r="G40" s="22" t="s">
        <v>31</v>
      </c>
      <c r="H40" s="19">
        <f>+'Prog 1'!H40+'Prog 2'!H40</f>
        <v>8234920.25</v>
      </c>
      <c r="I40" s="22" t="s">
        <v>63</v>
      </c>
      <c r="J40" s="22"/>
      <c r="K40" s="46" t="s">
        <v>64</v>
      </c>
      <c r="L40" s="7"/>
      <c r="M40" s="12"/>
      <c r="N40" s="12"/>
      <c r="O40" s="12"/>
    </row>
    <row r="41" spans="1:16" ht="12" hidden="1" customHeight="1" x14ac:dyDescent="0.2">
      <c r="A41" s="12"/>
      <c r="B41" s="12"/>
      <c r="C41" s="12"/>
      <c r="D41" s="12"/>
      <c r="E41" s="22"/>
      <c r="F41" s="7"/>
      <c r="G41" s="8" t="s">
        <v>31</v>
      </c>
      <c r="H41" s="19"/>
      <c r="I41" s="8" t="s">
        <v>65</v>
      </c>
      <c r="J41" s="8"/>
      <c r="K41" s="49" t="s">
        <v>535</v>
      </c>
      <c r="L41" s="7"/>
      <c r="M41" s="12"/>
      <c r="N41" s="12"/>
      <c r="O41" s="12"/>
    </row>
    <row r="42" spans="1:16" ht="24" hidden="1" customHeight="1" x14ac:dyDescent="0.2">
      <c r="A42" s="12"/>
      <c r="B42" s="12"/>
      <c r="C42" s="12"/>
      <c r="D42" s="12"/>
      <c r="E42" s="22"/>
      <c r="F42" s="7"/>
      <c r="G42" s="22" t="s">
        <v>31</v>
      </c>
      <c r="H42" s="19">
        <f>+'Prog 1'!H42+'Prog 2'!H42</f>
        <v>86466662.629999995</v>
      </c>
      <c r="I42" s="22" t="s">
        <v>66</v>
      </c>
      <c r="J42" s="22"/>
      <c r="K42" s="46" t="s">
        <v>932</v>
      </c>
      <c r="L42" s="7"/>
      <c r="M42" s="12"/>
      <c r="N42" s="12"/>
      <c r="O42" s="12"/>
    </row>
    <row r="43" spans="1:16" ht="25.5" hidden="1" customHeight="1" x14ac:dyDescent="0.2">
      <c r="A43" s="12"/>
      <c r="B43" s="12"/>
      <c r="C43" s="12"/>
      <c r="D43" s="12"/>
      <c r="E43" s="22"/>
      <c r="F43" s="7"/>
      <c r="G43" s="22" t="s">
        <v>31</v>
      </c>
      <c r="H43" s="19">
        <f>+'Prog 1'!H43+'Prog 2'!H43</f>
        <v>49409521.510000005</v>
      </c>
      <c r="I43" s="22" t="s">
        <v>67</v>
      </c>
      <c r="J43" s="22"/>
      <c r="K43" s="46" t="s">
        <v>68</v>
      </c>
      <c r="L43" s="7"/>
      <c r="M43" s="12"/>
      <c r="N43" s="12"/>
      <c r="O43" s="12"/>
    </row>
    <row r="44" spans="1:16" ht="24" hidden="1" customHeight="1" x14ac:dyDescent="0.2">
      <c r="A44" s="12"/>
      <c r="B44" s="12"/>
      <c r="C44" s="12"/>
      <c r="D44" s="12"/>
      <c r="E44" s="22"/>
      <c r="F44" s="7"/>
      <c r="G44" s="22" t="s">
        <v>31</v>
      </c>
      <c r="H44" s="19">
        <f>+'Prog 1'!H44+'Prog 2'!H44</f>
        <v>24704760.75</v>
      </c>
      <c r="I44" s="22" t="s">
        <v>69</v>
      </c>
      <c r="J44" s="22"/>
      <c r="K44" s="46" t="s">
        <v>70</v>
      </c>
      <c r="L44" s="7"/>
      <c r="M44" s="12"/>
      <c r="N44" s="12"/>
      <c r="O44" s="12"/>
    </row>
    <row r="45" spans="1:16" ht="12" hidden="1" customHeight="1" x14ac:dyDescent="0.2">
      <c r="A45" s="12"/>
      <c r="B45" s="12"/>
      <c r="C45" s="12"/>
      <c r="D45" s="12"/>
      <c r="E45" s="12"/>
      <c r="F45" s="7"/>
      <c r="G45" s="22" t="s">
        <v>31</v>
      </c>
      <c r="H45" s="19">
        <f>+'Prog 1'!H45+'Prog 2'!H45</f>
        <v>0</v>
      </c>
      <c r="I45" s="22" t="s">
        <v>71</v>
      </c>
      <c r="J45" s="22"/>
      <c r="K45" s="46" t="s">
        <v>72</v>
      </c>
      <c r="L45" s="7"/>
      <c r="M45" s="12"/>
      <c r="N45" s="12"/>
      <c r="O45" s="12"/>
    </row>
    <row r="46" spans="1:16" ht="25.5" hidden="1" customHeight="1" x14ac:dyDescent="0.2">
      <c r="A46" s="12"/>
      <c r="B46" s="12"/>
      <c r="C46" s="12"/>
      <c r="D46" s="12"/>
      <c r="E46" s="12"/>
      <c r="F46" s="7"/>
      <c r="G46" s="22" t="s">
        <v>31</v>
      </c>
      <c r="H46" s="19">
        <f>+'Prog 1'!H46+'Prog 2'!H46</f>
        <v>19632730.91</v>
      </c>
      <c r="I46" s="22" t="s">
        <v>73</v>
      </c>
      <c r="J46" s="22"/>
      <c r="K46" s="46" t="s">
        <v>74</v>
      </c>
      <c r="L46" s="7"/>
      <c r="M46" s="12"/>
      <c r="N46" s="12"/>
      <c r="O46" s="12"/>
    </row>
    <row r="47" spans="1:16" ht="12" customHeight="1" x14ac:dyDescent="0.2">
      <c r="A47" s="12"/>
      <c r="B47" s="12"/>
      <c r="C47" s="7"/>
      <c r="D47" s="7"/>
      <c r="E47" s="9"/>
      <c r="F47" s="7"/>
      <c r="G47" s="22" t="s">
        <v>0</v>
      </c>
      <c r="H47" s="16">
        <v>679624985.184659</v>
      </c>
      <c r="I47" s="12"/>
      <c r="J47" s="12"/>
      <c r="K47" s="46"/>
      <c r="L47" s="7"/>
      <c r="M47" s="12"/>
      <c r="N47" s="12"/>
      <c r="O47" s="12"/>
    </row>
    <row r="48" spans="1:16" s="7" customFormat="1" ht="12" customHeight="1" x14ac:dyDescent="0.2">
      <c r="A48" s="12"/>
      <c r="B48" s="12"/>
      <c r="C48" s="8" t="s">
        <v>75</v>
      </c>
      <c r="D48" s="9" t="s">
        <v>76</v>
      </c>
      <c r="E48" s="9"/>
      <c r="H48" s="16">
        <f>SUM(H49:H163)</f>
        <v>775581200.53000009</v>
      </c>
      <c r="M48" s="12"/>
      <c r="N48" s="12"/>
      <c r="O48" s="12"/>
      <c r="P48" s="12"/>
    </row>
    <row r="49" spans="1:16" s="7" customFormat="1" ht="12" customHeight="1" x14ac:dyDescent="0.2">
      <c r="A49" s="12"/>
      <c r="B49" s="12"/>
      <c r="C49" s="8"/>
      <c r="D49" s="9"/>
      <c r="E49" s="9"/>
      <c r="G49" s="8" t="s">
        <v>75</v>
      </c>
      <c r="H49" s="19">
        <f>+'Prog 1'!H49+'Prog 2'!H50</f>
        <v>0</v>
      </c>
      <c r="I49" s="8">
        <v>1</v>
      </c>
      <c r="J49" s="8"/>
      <c r="K49" s="49" t="s">
        <v>77</v>
      </c>
      <c r="M49" s="12"/>
      <c r="N49" s="12"/>
      <c r="O49" s="12"/>
      <c r="P49" s="12"/>
    </row>
    <row r="50" spans="1:16" ht="12" customHeight="1" x14ac:dyDescent="0.2">
      <c r="A50" s="12"/>
      <c r="B50" s="12"/>
      <c r="C50" s="12"/>
      <c r="D50" s="12" t="s">
        <v>0</v>
      </c>
      <c r="E50" s="12"/>
      <c r="F50" s="7"/>
      <c r="G50" s="22" t="s">
        <v>0</v>
      </c>
      <c r="H50" s="19"/>
      <c r="I50" s="8"/>
      <c r="J50" s="8"/>
      <c r="K50" s="48"/>
      <c r="L50" s="7"/>
      <c r="M50" s="12"/>
      <c r="N50" s="12"/>
      <c r="O50" s="12"/>
    </row>
    <row r="51" spans="1:16" ht="12" customHeight="1" x14ac:dyDescent="0.2">
      <c r="A51" s="12"/>
      <c r="B51" s="12"/>
      <c r="C51" s="12"/>
      <c r="D51" s="12"/>
      <c r="E51" s="12"/>
      <c r="F51" s="38"/>
      <c r="G51" s="8" t="s">
        <v>75</v>
      </c>
      <c r="H51" s="19"/>
      <c r="I51" s="8" t="s">
        <v>78</v>
      </c>
      <c r="J51" s="8"/>
      <c r="K51" s="49" t="s">
        <v>536</v>
      </c>
      <c r="L51" s="7"/>
      <c r="M51" s="12"/>
      <c r="N51" s="12"/>
      <c r="O51" s="12"/>
    </row>
    <row r="52" spans="1:16" ht="12" customHeight="1" x14ac:dyDescent="0.2">
      <c r="A52" s="12"/>
      <c r="B52" s="12"/>
      <c r="C52" s="12"/>
      <c r="D52" s="12"/>
      <c r="E52" s="12"/>
      <c r="F52" s="7"/>
      <c r="G52" s="22" t="s">
        <v>75</v>
      </c>
      <c r="H52" s="19">
        <f>+'Prog 1'!H52+'Prog 2'!H52</f>
        <v>10999520</v>
      </c>
      <c r="I52" s="22" t="s">
        <v>79</v>
      </c>
      <c r="J52" s="22"/>
      <c r="K52" s="46" t="s">
        <v>80</v>
      </c>
      <c r="L52" s="7"/>
      <c r="M52" s="12"/>
      <c r="N52" s="12"/>
      <c r="O52" s="12"/>
    </row>
    <row r="53" spans="1:16" ht="12" customHeight="1" x14ac:dyDescent="0.2">
      <c r="A53" s="12"/>
      <c r="B53" s="12"/>
      <c r="C53" s="12"/>
      <c r="D53" s="12"/>
      <c r="E53" s="12"/>
      <c r="F53" s="52"/>
      <c r="G53" s="22" t="s">
        <v>75</v>
      </c>
      <c r="H53" s="19">
        <f>+'Prog 1'!H53+'Prog 2'!H53</f>
        <v>850000</v>
      </c>
      <c r="I53" s="22" t="s">
        <v>81</v>
      </c>
      <c r="J53" s="22"/>
      <c r="K53" s="46" t="s">
        <v>82</v>
      </c>
      <c r="L53" s="7"/>
      <c r="M53" s="12"/>
      <c r="N53" s="12"/>
      <c r="O53" s="12"/>
    </row>
    <row r="54" spans="1:16" ht="12" customHeight="1" x14ac:dyDescent="0.2">
      <c r="A54" s="12"/>
      <c r="B54" s="12"/>
      <c r="C54" s="12"/>
      <c r="D54" s="12"/>
      <c r="E54" s="12"/>
      <c r="F54" s="7"/>
      <c r="G54" s="22" t="s">
        <v>75</v>
      </c>
      <c r="H54" s="19">
        <f>+'Prog 1'!H54+'Prog 2'!H54</f>
        <v>250000</v>
      </c>
      <c r="I54" s="22" t="s">
        <v>83</v>
      </c>
      <c r="J54" s="22"/>
      <c r="K54" s="46" t="s">
        <v>84</v>
      </c>
      <c r="L54" s="7"/>
      <c r="M54" s="12"/>
      <c r="N54" s="12"/>
      <c r="O54" s="12"/>
    </row>
    <row r="55" spans="1:16" ht="12" customHeight="1" x14ac:dyDescent="0.2">
      <c r="A55" s="12"/>
      <c r="B55" s="12"/>
      <c r="C55" s="12"/>
      <c r="D55" s="12"/>
      <c r="E55" s="12"/>
      <c r="F55" s="7"/>
      <c r="G55" s="22" t="s">
        <v>75</v>
      </c>
      <c r="H55" s="19">
        <f>+'Prog 1'!H55+'Prog 2'!H55</f>
        <v>500000</v>
      </c>
      <c r="I55" s="22" t="s">
        <v>85</v>
      </c>
      <c r="J55" s="22"/>
      <c r="K55" s="46" t="s">
        <v>933</v>
      </c>
      <c r="L55" s="7"/>
      <c r="M55" s="12"/>
      <c r="N55" s="12"/>
      <c r="O55" s="12"/>
    </row>
    <row r="56" spans="1:16" ht="12" customHeight="1" x14ac:dyDescent="0.2">
      <c r="A56" s="12"/>
      <c r="B56" s="12"/>
      <c r="C56" s="12"/>
      <c r="D56" s="12"/>
      <c r="E56" s="12"/>
      <c r="F56" s="7"/>
      <c r="G56" s="22" t="s">
        <v>75</v>
      </c>
      <c r="H56" s="19">
        <f>+'Prog 1'!H56+'Prog 2'!H56</f>
        <v>0</v>
      </c>
      <c r="I56" s="22" t="s">
        <v>86</v>
      </c>
      <c r="J56" s="22"/>
      <c r="K56" s="46" t="s">
        <v>87</v>
      </c>
      <c r="L56" s="7"/>
      <c r="M56" s="12"/>
      <c r="N56" s="12"/>
      <c r="O56" s="12"/>
    </row>
    <row r="57" spans="1:16" ht="12" customHeight="1" x14ac:dyDescent="0.2">
      <c r="A57" s="12"/>
      <c r="B57" s="12"/>
      <c r="C57" s="12"/>
      <c r="D57" s="12"/>
      <c r="E57" s="12"/>
      <c r="F57" s="7"/>
      <c r="G57" s="8" t="s">
        <v>75</v>
      </c>
      <c r="H57" s="19"/>
      <c r="I57" s="8" t="s">
        <v>88</v>
      </c>
      <c r="J57" s="8"/>
      <c r="K57" s="49" t="s">
        <v>537</v>
      </c>
      <c r="L57" s="7"/>
      <c r="M57" s="12"/>
      <c r="N57" s="12"/>
      <c r="O57" s="12"/>
    </row>
    <row r="58" spans="1:16" ht="12" customHeight="1" x14ac:dyDescent="0.2">
      <c r="A58" s="12"/>
      <c r="B58" s="12"/>
      <c r="C58" s="12"/>
      <c r="D58" s="12"/>
      <c r="E58" s="12"/>
      <c r="F58" s="7"/>
      <c r="G58" s="22" t="s">
        <v>75</v>
      </c>
      <c r="H58" s="19">
        <f>+'Prog 1'!H58+'Prog 2'!H58</f>
        <v>19270000</v>
      </c>
      <c r="I58" s="22" t="s">
        <v>89</v>
      </c>
      <c r="J58" s="22"/>
      <c r="K58" s="46" t="s">
        <v>90</v>
      </c>
      <c r="L58" s="7"/>
      <c r="M58" s="12"/>
      <c r="N58" s="12"/>
      <c r="O58" s="12"/>
    </row>
    <row r="59" spans="1:16" ht="12" customHeight="1" x14ac:dyDescent="0.2">
      <c r="A59" s="12"/>
      <c r="B59" s="12"/>
      <c r="C59" s="12"/>
      <c r="D59" s="12"/>
      <c r="E59" s="12"/>
      <c r="F59" s="7"/>
      <c r="G59" s="22" t="s">
        <v>75</v>
      </c>
      <c r="H59" s="19">
        <f>+'Prog 1'!H59+'Prog 2'!H59</f>
        <v>49250000</v>
      </c>
      <c r="I59" s="22" t="s">
        <v>91</v>
      </c>
      <c r="J59" s="22"/>
      <c r="K59" s="46" t="s">
        <v>92</v>
      </c>
      <c r="L59" s="7"/>
      <c r="M59" s="12"/>
      <c r="N59" s="12"/>
      <c r="O59" s="12"/>
    </row>
    <row r="60" spans="1:16" ht="12" customHeight="1" x14ac:dyDescent="0.2">
      <c r="A60" s="12"/>
      <c r="B60" s="12"/>
      <c r="C60" s="12"/>
      <c r="D60" s="12"/>
      <c r="E60" s="12"/>
      <c r="F60" s="7"/>
      <c r="G60" s="22" t="s">
        <v>75</v>
      </c>
      <c r="H60" s="19">
        <f>+'Prog 1'!H60+'Prog 2'!H60</f>
        <v>160000</v>
      </c>
      <c r="I60" s="22" t="s">
        <v>93</v>
      </c>
      <c r="J60" s="22"/>
      <c r="K60" s="46" t="s">
        <v>94</v>
      </c>
      <c r="L60" s="7"/>
      <c r="M60" s="12"/>
      <c r="N60" s="12"/>
      <c r="O60" s="12"/>
    </row>
    <row r="61" spans="1:16" ht="12" customHeight="1" x14ac:dyDescent="0.2">
      <c r="A61" s="12"/>
      <c r="B61" s="12"/>
      <c r="C61" s="12"/>
      <c r="D61" s="12"/>
      <c r="E61" s="12"/>
      <c r="F61" s="7"/>
      <c r="G61" s="22" t="s">
        <v>75</v>
      </c>
      <c r="H61" s="19">
        <f>+'Prog 1'!H61+'Prog 2'!H61</f>
        <v>33630000</v>
      </c>
      <c r="I61" s="22" t="s">
        <v>95</v>
      </c>
      <c r="J61" s="22"/>
      <c r="K61" s="46" t="s">
        <v>96</v>
      </c>
      <c r="L61" s="7"/>
      <c r="M61" s="12"/>
      <c r="N61" s="12"/>
      <c r="O61" s="12"/>
    </row>
    <row r="62" spans="1:16" ht="12" customHeight="1" x14ac:dyDescent="0.2">
      <c r="A62" s="12"/>
      <c r="B62" s="12"/>
      <c r="C62" s="12"/>
      <c r="D62" s="12"/>
      <c r="E62" s="12"/>
      <c r="F62" s="7"/>
      <c r="G62" s="22" t="s">
        <v>75</v>
      </c>
      <c r="H62" s="19">
        <f>+'Prog 1'!H62+'Prog 2'!H62</f>
        <v>2500000</v>
      </c>
      <c r="I62" s="22" t="s">
        <v>97</v>
      </c>
      <c r="J62" s="22"/>
      <c r="K62" s="46" t="s">
        <v>98</v>
      </c>
      <c r="L62" s="7"/>
      <c r="M62" s="12"/>
      <c r="N62" s="12"/>
      <c r="O62" s="12"/>
    </row>
    <row r="63" spans="1:16" ht="12" customHeight="1" x14ac:dyDescent="0.2">
      <c r="A63" s="12"/>
      <c r="B63" s="12"/>
      <c r="C63" s="12"/>
      <c r="D63" s="12"/>
      <c r="E63" s="12"/>
      <c r="F63" s="7"/>
      <c r="G63" s="8" t="s">
        <v>75</v>
      </c>
      <c r="H63" s="19"/>
      <c r="I63" s="8" t="s">
        <v>99</v>
      </c>
      <c r="J63" s="8"/>
      <c r="K63" s="49" t="s">
        <v>538</v>
      </c>
      <c r="L63" s="7"/>
      <c r="M63" s="12"/>
      <c r="N63" s="12"/>
      <c r="O63" s="12"/>
    </row>
    <row r="64" spans="1:16" ht="12" customHeight="1" x14ac:dyDescent="0.2">
      <c r="A64" s="12"/>
      <c r="B64" s="12"/>
      <c r="C64" s="12"/>
      <c r="D64" s="12"/>
      <c r="E64" s="12"/>
      <c r="F64" s="7"/>
      <c r="G64" s="22" t="s">
        <v>75</v>
      </c>
      <c r="H64" s="19">
        <f>+'Prog 1'!H64+'Prog 2'!H64</f>
        <v>1500000</v>
      </c>
      <c r="I64" s="22" t="s">
        <v>100</v>
      </c>
      <c r="J64" s="22"/>
      <c r="K64" s="46" t="s">
        <v>101</v>
      </c>
      <c r="L64" s="7"/>
      <c r="M64" s="12"/>
      <c r="N64" s="12"/>
      <c r="O64" s="12"/>
    </row>
    <row r="65" spans="1:15" ht="12" customHeight="1" x14ac:dyDescent="0.2">
      <c r="A65" s="12"/>
      <c r="B65" s="12"/>
      <c r="C65" s="12"/>
      <c r="D65" s="12"/>
      <c r="E65" s="12"/>
      <c r="F65" s="7"/>
      <c r="G65" s="22" t="s">
        <v>75</v>
      </c>
      <c r="H65" s="19">
        <f>+'Prog 1'!H65+'Prog 2'!H65</f>
        <v>450000</v>
      </c>
      <c r="I65" s="22" t="s">
        <v>102</v>
      </c>
      <c r="J65" s="22"/>
      <c r="K65" s="46" t="s">
        <v>103</v>
      </c>
      <c r="L65" s="7"/>
      <c r="M65" s="12"/>
      <c r="N65" s="12"/>
      <c r="O65" s="12"/>
    </row>
    <row r="66" spans="1:15" ht="12" customHeight="1" x14ac:dyDescent="0.2">
      <c r="A66" s="12"/>
      <c r="B66" s="12"/>
      <c r="C66" s="12"/>
      <c r="D66" s="12"/>
      <c r="E66" s="12"/>
      <c r="F66" s="7"/>
      <c r="G66" s="22" t="s">
        <v>75</v>
      </c>
      <c r="H66" s="19">
        <f>+'Prog 1'!H66+'Prog 2'!H66</f>
        <v>435000</v>
      </c>
      <c r="I66" s="22" t="s">
        <v>104</v>
      </c>
      <c r="J66" s="22"/>
      <c r="K66" s="46" t="s">
        <v>105</v>
      </c>
      <c r="L66" s="7"/>
      <c r="M66" s="12"/>
      <c r="N66" s="12"/>
      <c r="O66" s="12"/>
    </row>
    <row r="67" spans="1:15" ht="12" customHeight="1" x14ac:dyDescent="0.2">
      <c r="A67" s="12"/>
      <c r="B67" s="12"/>
      <c r="C67" s="12"/>
      <c r="D67" s="12"/>
      <c r="E67" s="12"/>
      <c r="F67" s="7"/>
      <c r="G67" s="22" t="s">
        <v>75</v>
      </c>
      <c r="H67" s="19">
        <f>+'Prog 1'!H67+'Prog 2'!H67</f>
        <v>150000</v>
      </c>
      <c r="I67" s="22" t="s">
        <v>106</v>
      </c>
      <c r="J67" s="22"/>
      <c r="K67" s="46" t="s">
        <v>107</v>
      </c>
      <c r="L67" s="7"/>
      <c r="M67" s="12"/>
      <c r="N67" s="12"/>
      <c r="O67" s="12"/>
    </row>
    <row r="68" spans="1:15" ht="12" customHeight="1" x14ac:dyDescent="0.2">
      <c r="A68" s="12"/>
      <c r="B68" s="12"/>
      <c r="C68" s="12"/>
      <c r="D68" s="12"/>
      <c r="E68" s="12"/>
      <c r="F68" s="7"/>
      <c r="G68" s="22" t="s">
        <v>75</v>
      </c>
      <c r="H68" s="19">
        <f>+'Prog 1'!H68+'Prog 2'!H68</f>
        <v>30000</v>
      </c>
      <c r="I68" s="22" t="s">
        <v>108</v>
      </c>
      <c r="J68" s="22"/>
      <c r="K68" s="46" t="s">
        <v>109</v>
      </c>
      <c r="L68" s="7"/>
      <c r="M68" s="12"/>
      <c r="N68" s="12"/>
      <c r="O68" s="12"/>
    </row>
    <row r="69" spans="1:15" ht="12" customHeight="1" x14ac:dyDescent="0.2">
      <c r="A69" s="12"/>
      <c r="B69" s="12"/>
      <c r="C69" s="12"/>
      <c r="D69" s="12"/>
      <c r="E69" s="12"/>
      <c r="F69" s="7"/>
      <c r="G69" s="22" t="s">
        <v>75</v>
      </c>
      <c r="H69" s="19">
        <f>+'Prog 1'!H69+'Prog 2'!H69</f>
        <v>4162200</v>
      </c>
      <c r="I69" s="22" t="s">
        <v>110</v>
      </c>
      <c r="J69" s="22"/>
      <c r="K69" s="46" t="s">
        <v>111</v>
      </c>
      <c r="L69" s="7"/>
      <c r="M69" s="12"/>
      <c r="N69" s="12"/>
      <c r="O69" s="12"/>
    </row>
    <row r="70" spans="1:15" ht="12" customHeight="1" x14ac:dyDescent="0.2">
      <c r="A70" s="12"/>
      <c r="B70" s="12"/>
      <c r="C70" s="12"/>
      <c r="D70" s="12"/>
      <c r="E70" s="12"/>
      <c r="F70" s="7"/>
      <c r="G70" s="22" t="s">
        <v>75</v>
      </c>
      <c r="H70" s="19">
        <f>+'Prog 1'!H70+'Prog 2'!H70</f>
        <v>1420000</v>
      </c>
      <c r="I70" s="22" t="s">
        <v>112</v>
      </c>
      <c r="J70" s="22"/>
      <c r="K70" s="46" t="s">
        <v>630</v>
      </c>
      <c r="L70" s="7"/>
      <c r="M70" s="12"/>
      <c r="N70" s="12"/>
      <c r="O70" s="12"/>
    </row>
    <row r="71" spans="1:15" ht="12" customHeight="1" x14ac:dyDescent="0.2">
      <c r="A71" s="12"/>
      <c r="B71" s="12"/>
      <c r="C71" s="12"/>
      <c r="D71" s="12"/>
      <c r="E71" s="12"/>
      <c r="F71" s="7"/>
      <c r="G71" s="8" t="s">
        <v>75</v>
      </c>
      <c r="H71" s="19"/>
      <c r="I71" s="8" t="s">
        <v>113</v>
      </c>
      <c r="J71" s="8"/>
      <c r="K71" s="49" t="s">
        <v>539</v>
      </c>
      <c r="L71" s="7"/>
      <c r="M71" s="12"/>
      <c r="N71" s="12"/>
      <c r="O71" s="12"/>
    </row>
    <row r="72" spans="1:15" ht="12" customHeight="1" x14ac:dyDescent="0.2">
      <c r="A72" s="12"/>
      <c r="B72" s="12"/>
      <c r="C72" s="12"/>
      <c r="D72" s="12"/>
      <c r="E72" s="12"/>
      <c r="F72" s="7"/>
      <c r="G72" s="22" t="s">
        <v>75</v>
      </c>
      <c r="H72" s="19">
        <f>+'Prog 1'!H72+'Prog 2'!H72</f>
        <v>0</v>
      </c>
      <c r="I72" s="22" t="s">
        <v>114</v>
      </c>
      <c r="J72" s="22"/>
      <c r="K72" s="46" t="s">
        <v>631</v>
      </c>
      <c r="L72" s="7"/>
      <c r="M72" s="12"/>
      <c r="N72" s="12"/>
      <c r="O72" s="12"/>
    </row>
    <row r="73" spans="1:15" ht="12" customHeight="1" x14ac:dyDescent="0.2">
      <c r="A73" s="12"/>
      <c r="B73" s="12"/>
      <c r="C73" s="12"/>
      <c r="D73" s="12"/>
      <c r="E73" s="12"/>
      <c r="F73" s="7"/>
      <c r="G73" s="22" t="s">
        <v>75</v>
      </c>
      <c r="H73" s="19">
        <f>+'Prog 1'!H73+'Prog 2'!H73</f>
        <v>200000</v>
      </c>
      <c r="I73" s="22" t="s">
        <v>115</v>
      </c>
      <c r="J73" s="22"/>
      <c r="K73" s="46" t="s">
        <v>116</v>
      </c>
      <c r="L73" s="7"/>
      <c r="M73" s="12"/>
      <c r="N73" s="12"/>
      <c r="O73" s="12"/>
    </row>
    <row r="74" spans="1:15" ht="12" customHeight="1" x14ac:dyDescent="0.2">
      <c r="A74" s="12"/>
      <c r="B74" s="12"/>
      <c r="C74" s="12"/>
      <c r="D74" s="12"/>
      <c r="E74" s="12"/>
      <c r="F74" s="7"/>
      <c r="G74" s="22" t="s">
        <v>75</v>
      </c>
      <c r="H74" s="19">
        <f>+'Prog 1'!H74+'Prog 2'!H74</f>
        <v>0</v>
      </c>
      <c r="I74" s="22" t="s">
        <v>117</v>
      </c>
      <c r="J74" s="22"/>
      <c r="K74" s="46" t="s">
        <v>639</v>
      </c>
      <c r="L74" s="7"/>
      <c r="M74" s="12"/>
      <c r="N74" s="12"/>
      <c r="O74" s="12"/>
    </row>
    <row r="75" spans="1:15" ht="12" customHeight="1" x14ac:dyDescent="0.2">
      <c r="A75" s="12"/>
      <c r="B75" s="12"/>
      <c r="C75" s="12"/>
      <c r="D75" s="12"/>
      <c r="E75" s="12"/>
      <c r="F75" s="7"/>
      <c r="G75" s="22" t="s">
        <v>75</v>
      </c>
      <c r="H75" s="19">
        <f>+'Prog 1'!H75+'Prog 2'!H75</f>
        <v>0</v>
      </c>
      <c r="I75" s="22" t="s">
        <v>118</v>
      </c>
      <c r="J75" s="22"/>
      <c r="K75" s="46" t="s">
        <v>119</v>
      </c>
      <c r="L75" s="7"/>
      <c r="M75" s="12"/>
      <c r="N75" s="12"/>
      <c r="O75" s="12"/>
    </row>
    <row r="76" spans="1:15" ht="12" customHeight="1" x14ac:dyDescent="0.2">
      <c r="A76" s="12"/>
      <c r="B76" s="12"/>
      <c r="C76" s="12"/>
      <c r="D76" s="12"/>
      <c r="E76" s="12"/>
      <c r="F76" s="7"/>
      <c r="G76" s="22" t="s">
        <v>75</v>
      </c>
      <c r="H76" s="19">
        <f>+'Prog 1'!H76+'Prog 2'!H76</f>
        <v>0</v>
      </c>
      <c r="I76" s="22" t="s">
        <v>120</v>
      </c>
      <c r="J76" s="22"/>
      <c r="K76" s="46" t="s">
        <v>632</v>
      </c>
      <c r="L76" s="7"/>
      <c r="M76" s="12"/>
      <c r="N76" s="12"/>
      <c r="O76" s="12"/>
    </row>
    <row r="77" spans="1:15" ht="12" customHeight="1" x14ac:dyDescent="0.2">
      <c r="A77" s="12"/>
      <c r="B77" s="12"/>
      <c r="C77" s="12"/>
      <c r="D77" s="12"/>
      <c r="E77" s="12"/>
      <c r="F77" s="7"/>
      <c r="G77" s="22" t="s">
        <v>75</v>
      </c>
      <c r="H77" s="19">
        <f>+'Prog 1'!H77+'Prog 2'!H77</f>
        <v>368720470.55000007</v>
      </c>
      <c r="I77" s="22" t="s">
        <v>121</v>
      </c>
      <c r="J77" s="22"/>
      <c r="K77" s="46" t="s">
        <v>122</v>
      </c>
      <c r="L77" s="7"/>
      <c r="M77" s="12"/>
      <c r="N77" s="12"/>
      <c r="O77" s="12"/>
    </row>
    <row r="78" spans="1:15" ht="12" customHeight="1" thickBot="1" x14ac:dyDescent="0.25">
      <c r="A78" s="36"/>
      <c r="B78" s="36"/>
      <c r="C78" s="36"/>
      <c r="D78" s="36"/>
      <c r="E78" s="36"/>
      <c r="F78" s="36"/>
      <c r="G78" s="27" t="s">
        <v>75</v>
      </c>
      <c r="H78" s="59">
        <f>+'Prog 1'!H78+'Prog 2'!H78</f>
        <v>88826532.609999999</v>
      </c>
      <c r="I78" s="27" t="s">
        <v>123</v>
      </c>
      <c r="J78" s="27"/>
      <c r="K78" s="53" t="s">
        <v>124</v>
      </c>
      <c r="L78" s="7"/>
      <c r="M78" s="12"/>
      <c r="N78" s="12"/>
      <c r="O78" s="12"/>
    </row>
    <row r="79" spans="1:15" ht="12" customHeight="1" x14ac:dyDescent="0.2">
      <c r="A79" s="12"/>
      <c r="B79" s="12"/>
      <c r="C79" s="12"/>
      <c r="D79" s="12"/>
      <c r="E79" s="12"/>
      <c r="F79" s="12"/>
      <c r="G79" s="22"/>
      <c r="H79" s="19"/>
      <c r="I79" s="22"/>
      <c r="J79" s="22"/>
      <c r="K79" s="46"/>
      <c r="L79" s="7"/>
      <c r="M79" s="12"/>
      <c r="N79" s="12"/>
      <c r="O79" s="12"/>
    </row>
    <row r="80" spans="1:15" ht="12" customHeight="1" x14ac:dyDescent="0.2">
      <c r="A80" s="12"/>
      <c r="B80" s="12"/>
      <c r="C80" s="12"/>
      <c r="D80" s="12"/>
      <c r="E80" s="12"/>
      <c r="F80" s="7"/>
      <c r="G80" s="8" t="s">
        <v>75</v>
      </c>
      <c r="H80" s="19"/>
      <c r="I80" s="8" t="s">
        <v>125</v>
      </c>
      <c r="J80" s="8"/>
      <c r="K80" s="49" t="s">
        <v>540</v>
      </c>
      <c r="L80" s="7"/>
      <c r="M80" s="12"/>
      <c r="N80" s="12"/>
      <c r="O80" s="12"/>
    </row>
    <row r="81" spans="1:15" ht="12" customHeight="1" x14ac:dyDescent="0.2">
      <c r="A81" s="12"/>
      <c r="B81" s="12"/>
      <c r="C81" s="12"/>
      <c r="D81" s="12"/>
      <c r="E81" s="12"/>
      <c r="F81" s="7"/>
      <c r="G81" s="22" t="s">
        <v>75</v>
      </c>
      <c r="H81" s="19">
        <f>+'Prog 1'!H80+'Prog 2'!H80</f>
        <v>3859170</v>
      </c>
      <c r="I81" s="22" t="s">
        <v>126</v>
      </c>
      <c r="J81" s="22"/>
      <c r="K81" s="46" t="s">
        <v>127</v>
      </c>
      <c r="L81" s="7"/>
      <c r="M81" s="12"/>
      <c r="N81" s="12"/>
      <c r="O81" s="12"/>
    </row>
    <row r="82" spans="1:15" ht="12" customHeight="1" x14ac:dyDescent="0.2">
      <c r="A82" s="12"/>
      <c r="B82" s="12"/>
      <c r="C82" s="12"/>
      <c r="D82" s="12"/>
      <c r="E82" s="12"/>
      <c r="F82" s="7"/>
      <c r="G82" s="22" t="s">
        <v>75</v>
      </c>
      <c r="H82" s="19">
        <f>+'Prog 1'!H81+'Prog 2'!H81</f>
        <v>36735614.789999999</v>
      </c>
      <c r="I82" s="22" t="s">
        <v>128</v>
      </c>
      <c r="J82" s="22"/>
      <c r="K82" s="46" t="s">
        <v>129</v>
      </c>
      <c r="L82" s="7"/>
      <c r="M82" s="12"/>
      <c r="N82" s="12"/>
      <c r="O82" s="12"/>
    </row>
    <row r="83" spans="1:15" ht="12" customHeight="1" x14ac:dyDescent="0.2">
      <c r="A83" s="12"/>
      <c r="B83" s="12"/>
      <c r="C83" s="12"/>
      <c r="D83" s="12"/>
      <c r="E83" s="12"/>
      <c r="F83" s="7"/>
      <c r="G83" s="22" t="s">
        <v>75</v>
      </c>
      <c r="H83" s="19">
        <f>+'Prog 1'!H82+'Prog 2'!H82</f>
        <v>900000</v>
      </c>
      <c r="I83" s="22" t="s">
        <v>130</v>
      </c>
      <c r="J83" s="22"/>
      <c r="K83" s="46" t="s">
        <v>131</v>
      </c>
      <c r="L83" s="7"/>
      <c r="M83" s="12"/>
      <c r="N83" s="12"/>
      <c r="O83" s="12"/>
    </row>
    <row r="84" spans="1:15" ht="12" customHeight="1" x14ac:dyDescent="0.2">
      <c r="A84" s="12"/>
      <c r="B84" s="12"/>
      <c r="C84" s="12"/>
      <c r="D84" s="12"/>
      <c r="E84" s="12"/>
      <c r="F84" s="7"/>
      <c r="G84" s="22" t="s">
        <v>75</v>
      </c>
      <c r="H84" s="19">
        <f>+'Prog 1'!H83+'Prog 2'!H83</f>
        <v>1000000</v>
      </c>
      <c r="I84" s="22" t="s">
        <v>132</v>
      </c>
      <c r="J84" s="22"/>
      <c r="K84" s="46" t="s">
        <v>133</v>
      </c>
      <c r="L84" s="7"/>
      <c r="M84" s="12"/>
      <c r="N84" s="12"/>
      <c r="O84" s="12"/>
    </row>
    <row r="85" spans="1:15" ht="12" customHeight="1" x14ac:dyDescent="0.2">
      <c r="A85" s="12"/>
      <c r="B85" s="12"/>
      <c r="C85" s="12"/>
      <c r="D85" s="12"/>
      <c r="E85" s="12"/>
      <c r="F85" s="7"/>
      <c r="G85" s="8" t="s">
        <v>75</v>
      </c>
      <c r="H85" s="19"/>
      <c r="I85" s="8" t="s">
        <v>134</v>
      </c>
      <c r="J85" s="8"/>
      <c r="K85" s="49" t="s">
        <v>541</v>
      </c>
      <c r="L85" s="7"/>
      <c r="M85" s="12"/>
      <c r="N85" s="12"/>
      <c r="O85" s="12"/>
    </row>
    <row r="86" spans="1:15" ht="12" customHeight="1" x14ac:dyDescent="0.2">
      <c r="A86" s="12"/>
      <c r="B86" s="12"/>
      <c r="C86" s="12"/>
      <c r="D86" s="12"/>
      <c r="E86" s="12"/>
      <c r="F86" s="7"/>
      <c r="G86" s="22" t="s">
        <v>75</v>
      </c>
      <c r="H86" s="19">
        <f>+'Prog 1'!H85+'Prog 2'!H85</f>
        <v>41010000</v>
      </c>
      <c r="I86" s="22" t="s">
        <v>135</v>
      </c>
      <c r="J86" s="22"/>
      <c r="K86" s="46" t="s">
        <v>136</v>
      </c>
      <c r="L86" s="7"/>
      <c r="M86" s="12"/>
      <c r="N86" s="12"/>
      <c r="O86" s="12"/>
    </row>
    <row r="87" spans="1:15" ht="12" customHeight="1" x14ac:dyDescent="0.2">
      <c r="A87" s="12"/>
      <c r="B87" s="12"/>
      <c r="C87" s="12"/>
      <c r="D87" s="12"/>
      <c r="E87" s="12"/>
      <c r="F87" s="7"/>
      <c r="G87" s="22" t="s">
        <v>75</v>
      </c>
      <c r="H87" s="19">
        <f>+'Prog 1'!H86+'Prog 2'!H86</f>
        <v>0</v>
      </c>
      <c r="I87" s="22" t="s">
        <v>137</v>
      </c>
      <c r="J87" s="22"/>
      <c r="K87" s="46" t="s">
        <v>138</v>
      </c>
      <c r="L87" s="7"/>
      <c r="M87" s="12"/>
      <c r="N87" s="12"/>
      <c r="O87" s="12"/>
    </row>
    <row r="88" spans="1:15" ht="12" customHeight="1" x14ac:dyDescent="0.2">
      <c r="A88" s="12"/>
      <c r="B88" s="12"/>
      <c r="C88" s="12"/>
      <c r="D88" s="12"/>
      <c r="E88" s="12"/>
      <c r="F88" s="7"/>
      <c r="G88" s="22" t="s">
        <v>75</v>
      </c>
      <c r="H88" s="19">
        <f>+'Prog 1'!H87+'Prog 2'!H87</f>
        <v>0</v>
      </c>
      <c r="I88" s="22" t="s">
        <v>139</v>
      </c>
      <c r="J88" s="22"/>
      <c r="K88" s="46" t="s">
        <v>140</v>
      </c>
      <c r="L88" s="7"/>
      <c r="M88" s="12"/>
      <c r="N88" s="12"/>
      <c r="O88" s="12"/>
    </row>
    <row r="89" spans="1:15" ht="12" customHeight="1" x14ac:dyDescent="0.2">
      <c r="A89" s="12"/>
      <c r="B89" s="12"/>
      <c r="C89" s="12"/>
      <c r="D89" s="12"/>
      <c r="E89" s="12"/>
      <c r="F89" s="7"/>
      <c r="G89" s="8" t="s">
        <v>75</v>
      </c>
      <c r="H89" s="19"/>
      <c r="I89" s="8" t="s">
        <v>141</v>
      </c>
      <c r="J89" s="8"/>
      <c r="K89" s="49" t="s">
        <v>542</v>
      </c>
      <c r="L89" s="7"/>
      <c r="M89" s="12"/>
      <c r="N89" s="12"/>
      <c r="O89" s="12"/>
    </row>
    <row r="90" spans="1:15" ht="12" customHeight="1" x14ac:dyDescent="0.2">
      <c r="A90" s="12"/>
      <c r="B90" s="12"/>
      <c r="C90" s="12"/>
      <c r="D90" s="12"/>
      <c r="E90" s="12"/>
      <c r="F90" s="7"/>
      <c r="G90" s="22" t="s">
        <v>75</v>
      </c>
      <c r="H90" s="19">
        <f>+'Prog 1'!H89+'Prog 2'!H89</f>
        <v>3233933.25</v>
      </c>
      <c r="I90" s="22" t="s">
        <v>142</v>
      </c>
      <c r="J90" s="22"/>
      <c r="K90" s="46" t="s">
        <v>143</v>
      </c>
      <c r="L90" s="7"/>
      <c r="M90" s="12"/>
      <c r="N90" s="12"/>
      <c r="O90" s="12"/>
    </row>
    <row r="91" spans="1:15" ht="12" customHeight="1" x14ac:dyDescent="0.2">
      <c r="A91" s="12"/>
      <c r="B91" s="12"/>
      <c r="C91" s="12"/>
      <c r="D91" s="12"/>
      <c r="E91" s="12"/>
      <c r="F91" s="7"/>
      <c r="G91" s="22" t="s">
        <v>75</v>
      </c>
      <c r="H91" s="19">
        <f>+'Prog 1'!H90+'Prog 2'!H90</f>
        <v>325000</v>
      </c>
      <c r="I91" s="22" t="s">
        <v>144</v>
      </c>
      <c r="J91" s="22"/>
      <c r="K91" s="46" t="s">
        <v>145</v>
      </c>
      <c r="L91" s="7"/>
      <c r="M91" s="12"/>
      <c r="N91" s="12"/>
      <c r="O91" s="12"/>
    </row>
    <row r="92" spans="1:15" ht="12" customHeight="1" x14ac:dyDescent="0.2">
      <c r="A92" s="12"/>
      <c r="B92" s="12"/>
      <c r="C92" s="12"/>
      <c r="D92" s="12"/>
      <c r="E92" s="12"/>
      <c r="F92" s="7"/>
      <c r="G92" s="22" t="s">
        <v>75</v>
      </c>
      <c r="H92" s="19">
        <f>+'Prog 1'!H91+'Prog 2'!H91</f>
        <v>100000</v>
      </c>
      <c r="I92" s="22" t="s">
        <v>146</v>
      </c>
      <c r="J92" s="22"/>
      <c r="K92" s="46" t="s">
        <v>147</v>
      </c>
      <c r="L92" s="7"/>
      <c r="M92" s="12"/>
      <c r="N92" s="12"/>
      <c r="O92" s="12"/>
    </row>
    <row r="93" spans="1:15" ht="12" customHeight="1" x14ac:dyDescent="0.2">
      <c r="A93" s="12"/>
      <c r="B93" s="12"/>
      <c r="C93" s="12"/>
      <c r="D93" s="12"/>
      <c r="E93" s="12"/>
      <c r="F93" s="7"/>
      <c r="G93" s="8" t="s">
        <v>75</v>
      </c>
      <c r="H93" s="19"/>
      <c r="I93" s="8" t="s">
        <v>148</v>
      </c>
      <c r="J93" s="8"/>
      <c r="K93" s="49" t="s">
        <v>543</v>
      </c>
      <c r="L93" s="7"/>
      <c r="M93" s="12"/>
      <c r="N93" s="12"/>
      <c r="O93" s="12"/>
    </row>
    <row r="94" spans="1:15" ht="12" customHeight="1" x14ac:dyDescent="0.2">
      <c r="A94" s="12"/>
      <c r="B94" s="12"/>
      <c r="C94" s="12"/>
      <c r="D94" s="12"/>
      <c r="E94" s="12"/>
      <c r="F94" s="7"/>
      <c r="G94" s="22" t="s">
        <v>75</v>
      </c>
      <c r="H94" s="19">
        <f>+'Prog 1'!H93+'Prog 2'!H93</f>
        <v>13363600</v>
      </c>
      <c r="I94" s="22" t="s">
        <v>149</v>
      </c>
      <c r="J94" s="22"/>
      <c r="K94" s="46" t="s">
        <v>623</v>
      </c>
      <c r="L94" s="7"/>
      <c r="M94" s="12"/>
      <c r="N94" s="12"/>
      <c r="O94" s="12"/>
    </row>
    <row r="95" spans="1:15" ht="12" customHeight="1" x14ac:dyDescent="0.2">
      <c r="A95" s="12"/>
      <c r="B95" s="12"/>
      <c r="C95" s="12"/>
      <c r="D95" s="12"/>
      <c r="E95" s="12"/>
      <c r="F95" s="7"/>
      <c r="G95" s="22" t="s">
        <v>75</v>
      </c>
      <c r="H95" s="19">
        <f>+'Prog 1'!H94+'Prog 2'!H94</f>
        <v>300000</v>
      </c>
      <c r="I95" s="22" t="s">
        <v>150</v>
      </c>
      <c r="J95" s="22"/>
      <c r="K95" s="46" t="s">
        <v>151</v>
      </c>
      <c r="L95" s="7"/>
      <c r="M95" s="12"/>
      <c r="N95" s="12"/>
      <c r="O95" s="12"/>
    </row>
    <row r="96" spans="1:15" ht="12" customHeight="1" x14ac:dyDescent="0.2">
      <c r="A96" s="12"/>
      <c r="B96" s="12"/>
      <c r="C96" s="12"/>
      <c r="D96" s="12"/>
      <c r="E96" s="12"/>
      <c r="F96" s="7"/>
      <c r="G96" s="22" t="s">
        <v>75</v>
      </c>
      <c r="H96" s="19">
        <f>+'Prog 1'!H95+'Prog 2'!H95</f>
        <v>0</v>
      </c>
      <c r="I96" s="22" t="s">
        <v>152</v>
      </c>
      <c r="J96" s="22"/>
      <c r="K96" s="46" t="s">
        <v>153</v>
      </c>
      <c r="L96" s="7"/>
      <c r="M96" s="12"/>
      <c r="N96" s="12"/>
      <c r="O96" s="12"/>
    </row>
    <row r="97" spans="1:15" ht="12" customHeight="1" x14ac:dyDescent="0.2">
      <c r="A97" s="12"/>
      <c r="B97" s="12"/>
      <c r="C97" s="12"/>
      <c r="D97" s="12"/>
      <c r="E97" s="12"/>
      <c r="F97" s="7"/>
      <c r="G97" s="22" t="s">
        <v>75</v>
      </c>
      <c r="H97" s="19">
        <f>+'Prog 1'!H96+'Prog 2'!H96</f>
        <v>3060000</v>
      </c>
      <c r="I97" s="22" t="s">
        <v>154</v>
      </c>
      <c r="J97" s="22"/>
      <c r="K97" s="46" t="s">
        <v>155</v>
      </c>
      <c r="L97" s="7"/>
      <c r="M97" s="12"/>
      <c r="N97" s="12"/>
      <c r="O97" s="12"/>
    </row>
    <row r="98" spans="1:15" ht="12" customHeight="1" x14ac:dyDescent="0.2">
      <c r="A98" s="12"/>
      <c r="B98" s="12"/>
      <c r="C98" s="12"/>
      <c r="D98" s="12"/>
      <c r="E98" s="12"/>
      <c r="F98" s="7"/>
      <c r="G98" s="22" t="s">
        <v>75</v>
      </c>
      <c r="H98" s="19">
        <f>+'Prog 1'!H97+'Prog 2'!H97</f>
        <v>12552335</v>
      </c>
      <c r="I98" s="22" t="s">
        <v>156</v>
      </c>
      <c r="J98" s="22"/>
      <c r="K98" s="46" t="s">
        <v>157</v>
      </c>
      <c r="L98" s="7"/>
      <c r="M98" s="12"/>
      <c r="N98" s="12"/>
      <c r="O98" s="12"/>
    </row>
    <row r="99" spans="1:15" ht="12" customHeight="1" x14ac:dyDescent="0.2">
      <c r="A99" s="12"/>
      <c r="B99" s="12"/>
      <c r="C99" s="12"/>
      <c r="D99" s="12"/>
      <c r="E99" s="12"/>
      <c r="F99" s="7"/>
      <c r="G99" s="22" t="s">
        <v>75</v>
      </c>
      <c r="H99" s="19">
        <f>+'Prog 1'!H98+'Prog 2'!H98</f>
        <v>1850000</v>
      </c>
      <c r="I99" s="22" t="s">
        <v>158</v>
      </c>
      <c r="J99" s="22"/>
      <c r="K99" s="46" t="s">
        <v>159</v>
      </c>
      <c r="L99" s="7"/>
      <c r="M99" s="12"/>
      <c r="N99" s="12"/>
      <c r="O99" s="12"/>
    </row>
    <row r="100" spans="1:15" ht="12" customHeight="1" x14ac:dyDescent="0.2">
      <c r="A100" s="12"/>
      <c r="B100" s="12"/>
      <c r="C100" s="12"/>
      <c r="D100" s="12"/>
      <c r="E100" s="12"/>
      <c r="F100" s="7"/>
      <c r="G100" s="22" t="s">
        <v>75</v>
      </c>
      <c r="H100" s="19">
        <f>+'Prog 1'!H99+'Prog 2'!H99</f>
        <v>4210000</v>
      </c>
      <c r="I100" s="22" t="s">
        <v>160</v>
      </c>
      <c r="J100" s="22"/>
      <c r="K100" s="46" t="s">
        <v>161</v>
      </c>
      <c r="L100" s="7"/>
      <c r="M100" s="12"/>
      <c r="N100" s="12"/>
      <c r="O100" s="12"/>
    </row>
    <row r="101" spans="1:15" ht="27" customHeight="1" x14ac:dyDescent="0.2">
      <c r="A101" s="12"/>
      <c r="B101" s="12"/>
      <c r="C101" s="12"/>
      <c r="D101" s="12"/>
      <c r="E101" s="12"/>
      <c r="F101" s="7"/>
      <c r="G101" s="22" t="s">
        <v>75</v>
      </c>
      <c r="H101" s="19">
        <f>+'Prog 1'!H100+'Prog 2'!H100</f>
        <v>18900000</v>
      </c>
      <c r="I101" s="22" t="s">
        <v>162</v>
      </c>
      <c r="J101" s="22"/>
      <c r="K101" s="46" t="s">
        <v>163</v>
      </c>
      <c r="L101" s="7"/>
      <c r="M101" s="12"/>
      <c r="N101" s="12"/>
      <c r="O101" s="12"/>
    </row>
    <row r="102" spans="1:15" ht="12" customHeight="1" x14ac:dyDescent="0.2">
      <c r="A102" s="12"/>
      <c r="B102" s="12"/>
      <c r="C102" s="12"/>
      <c r="D102" s="12"/>
      <c r="E102" s="12"/>
      <c r="F102" s="7"/>
      <c r="G102" s="22" t="s">
        <v>75</v>
      </c>
      <c r="H102" s="19">
        <f>+'Prog 1'!H101+'Prog 2'!H101</f>
        <v>379840</v>
      </c>
      <c r="I102" s="22" t="s">
        <v>164</v>
      </c>
      <c r="J102" s="22"/>
      <c r="K102" s="46" t="s">
        <v>165</v>
      </c>
      <c r="L102" s="7"/>
      <c r="M102" s="12"/>
      <c r="N102" s="12"/>
      <c r="O102" s="12"/>
    </row>
    <row r="103" spans="1:15" ht="12" customHeight="1" x14ac:dyDescent="0.2">
      <c r="A103" s="7"/>
      <c r="B103" s="7"/>
      <c r="C103" s="7"/>
      <c r="D103" s="7"/>
      <c r="E103" s="7"/>
      <c r="F103" s="7"/>
      <c r="H103" s="19"/>
      <c r="K103" s="54"/>
      <c r="L103" s="7"/>
      <c r="M103" s="12"/>
      <c r="N103" s="12"/>
      <c r="O103" s="12"/>
    </row>
    <row r="104" spans="1:15" ht="12" customHeight="1" x14ac:dyDescent="0.2">
      <c r="A104" s="12"/>
      <c r="B104" s="12"/>
      <c r="C104" s="12"/>
      <c r="D104" s="12"/>
      <c r="E104" s="12"/>
      <c r="F104" s="7"/>
      <c r="G104" s="8" t="s">
        <v>75</v>
      </c>
      <c r="H104" s="19"/>
      <c r="I104" s="8" t="s">
        <v>174</v>
      </c>
      <c r="J104" s="8"/>
      <c r="K104" s="49" t="s">
        <v>545</v>
      </c>
      <c r="L104" s="7"/>
      <c r="M104" s="12"/>
      <c r="N104" s="12"/>
      <c r="O104" s="12"/>
    </row>
    <row r="105" spans="1:15" ht="12" customHeight="1" x14ac:dyDescent="0.2">
      <c r="A105" s="12"/>
      <c r="B105" s="12"/>
      <c r="C105" s="12"/>
      <c r="D105" s="12"/>
      <c r="E105" s="12"/>
      <c r="F105" s="7"/>
      <c r="G105" s="22" t="s">
        <v>75</v>
      </c>
      <c r="H105" s="19">
        <f>+'Prog 1'!H103+'Prog 2'!H104</f>
        <v>0</v>
      </c>
      <c r="I105" s="22" t="s">
        <v>175</v>
      </c>
      <c r="J105" s="22"/>
      <c r="K105" s="46" t="s">
        <v>176</v>
      </c>
      <c r="L105" s="7"/>
      <c r="M105" s="12"/>
      <c r="N105" s="12"/>
      <c r="O105" s="12"/>
    </row>
    <row r="106" spans="1:15" ht="12" customHeight="1" x14ac:dyDescent="0.2">
      <c r="A106" s="12"/>
      <c r="B106" s="12"/>
      <c r="C106" s="12"/>
      <c r="D106" s="12"/>
      <c r="E106" s="12"/>
      <c r="F106" s="7"/>
      <c r="G106" s="22" t="s">
        <v>75</v>
      </c>
      <c r="H106" s="19">
        <f>+'Prog 1'!H104+'Prog 2'!H105</f>
        <v>1000000</v>
      </c>
      <c r="I106" s="22" t="s">
        <v>177</v>
      </c>
      <c r="J106" s="22"/>
      <c r="K106" s="46" t="s">
        <v>178</v>
      </c>
      <c r="L106" s="7"/>
      <c r="M106" s="12"/>
      <c r="N106" s="12"/>
      <c r="O106" s="12"/>
    </row>
    <row r="107" spans="1:15" ht="12" customHeight="1" x14ac:dyDescent="0.2">
      <c r="A107" s="12"/>
      <c r="B107" s="12"/>
      <c r="C107" s="12"/>
      <c r="D107" s="12"/>
      <c r="E107" s="12"/>
      <c r="F107" s="7"/>
      <c r="G107" s="22" t="s">
        <v>75</v>
      </c>
      <c r="H107" s="19">
        <f>+'Prog 1'!H105+'Prog 2'!H106</f>
        <v>0</v>
      </c>
      <c r="I107" s="22" t="s">
        <v>179</v>
      </c>
      <c r="J107" s="22"/>
      <c r="K107" s="46" t="s">
        <v>180</v>
      </c>
      <c r="L107" s="7"/>
      <c r="M107" s="12"/>
      <c r="N107" s="12"/>
      <c r="O107" s="12"/>
    </row>
    <row r="108" spans="1:15" ht="12" customHeight="1" x14ac:dyDescent="0.2">
      <c r="A108" s="12"/>
      <c r="B108" s="12"/>
      <c r="C108" s="12"/>
      <c r="D108" s="12"/>
      <c r="E108" s="12"/>
      <c r="F108" s="7"/>
      <c r="G108" s="22" t="s">
        <v>75</v>
      </c>
      <c r="H108" s="19">
        <f>+'Prog 1'!H106+'Prog 2'!H107</f>
        <v>0</v>
      </c>
      <c r="I108" s="22" t="s">
        <v>181</v>
      </c>
      <c r="J108" s="22"/>
      <c r="K108" s="46" t="s">
        <v>182</v>
      </c>
      <c r="L108" s="7"/>
      <c r="M108" s="12"/>
      <c r="N108" s="12"/>
      <c r="O108" s="12"/>
    </row>
    <row r="109" spans="1:15" ht="12" customHeight="1" x14ac:dyDescent="0.2">
      <c r="A109" s="12"/>
      <c r="B109" s="12"/>
      <c r="C109" s="12"/>
      <c r="D109" s="12"/>
      <c r="E109" s="12"/>
      <c r="F109" s="7"/>
      <c r="G109" s="22" t="s">
        <v>75</v>
      </c>
      <c r="H109" s="19">
        <f>+'Prog 1'!H107+'Prog 2'!H108</f>
        <v>300000</v>
      </c>
      <c r="I109" s="22" t="s">
        <v>183</v>
      </c>
      <c r="J109" s="22"/>
      <c r="K109" s="46" t="s">
        <v>184</v>
      </c>
      <c r="L109" s="7"/>
      <c r="M109" s="12"/>
      <c r="N109" s="12"/>
      <c r="O109" s="12"/>
    </row>
    <row r="110" spans="1:15" ht="12" customHeight="1" x14ac:dyDescent="0.2">
      <c r="A110" s="12"/>
      <c r="B110" s="12"/>
      <c r="C110" s="12"/>
      <c r="D110" s="12"/>
      <c r="E110" s="12"/>
      <c r="F110" s="7"/>
      <c r="G110" s="22" t="s">
        <v>75</v>
      </c>
      <c r="H110" s="19">
        <f>+'Prog 1'!H108+'Prog 2'!H109</f>
        <v>0</v>
      </c>
      <c r="I110" s="22" t="s">
        <v>185</v>
      </c>
      <c r="J110" s="22"/>
      <c r="K110" s="46" t="s">
        <v>186</v>
      </c>
      <c r="L110" s="7"/>
      <c r="M110" s="12"/>
      <c r="N110" s="12"/>
      <c r="O110" s="12"/>
    </row>
    <row r="111" spans="1:15" ht="12" customHeight="1" x14ac:dyDescent="0.2">
      <c r="A111" s="12"/>
      <c r="B111" s="12"/>
      <c r="C111" s="12"/>
      <c r="D111" s="12"/>
      <c r="E111" s="12"/>
      <c r="F111" s="7"/>
      <c r="G111" s="22" t="s">
        <v>0</v>
      </c>
      <c r="H111" s="19"/>
      <c r="I111" s="12"/>
      <c r="J111" s="12"/>
      <c r="K111" s="46"/>
      <c r="L111" s="7"/>
      <c r="M111" s="12"/>
      <c r="N111" s="12"/>
      <c r="O111" s="12"/>
    </row>
    <row r="112" spans="1:15" ht="12" customHeight="1" x14ac:dyDescent="0.2">
      <c r="A112" s="12"/>
      <c r="B112" s="12"/>
      <c r="C112" s="12"/>
      <c r="D112" s="12"/>
      <c r="E112" s="12"/>
      <c r="F112" s="7"/>
      <c r="G112" s="8" t="s">
        <v>75</v>
      </c>
      <c r="H112" s="19"/>
      <c r="I112" s="8">
        <v>2</v>
      </c>
      <c r="J112" s="8"/>
      <c r="K112" s="49" t="s">
        <v>187</v>
      </c>
      <c r="L112" s="7"/>
      <c r="M112" s="12"/>
      <c r="N112" s="12"/>
      <c r="O112" s="12"/>
    </row>
    <row r="113" spans="1:15" ht="12" customHeight="1" x14ac:dyDescent="0.2">
      <c r="A113" s="12"/>
      <c r="B113" s="12"/>
      <c r="C113" s="12"/>
      <c r="D113" s="12"/>
      <c r="E113" s="12"/>
      <c r="F113" s="7"/>
      <c r="G113" s="22" t="s">
        <v>0</v>
      </c>
      <c r="H113" s="19"/>
      <c r="I113" s="8"/>
      <c r="J113" s="8"/>
      <c r="K113" s="49"/>
      <c r="L113" s="7"/>
      <c r="M113" s="12"/>
      <c r="N113" s="12"/>
      <c r="O113" s="12"/>
    </row>
    <row r="114" spans="1:15" ht="12" customHeight="1" x14ac:dyDescent="0.2">
      <c r="A114" s="12"/>
      <c r="B114" s="12"/>
      <c r="C114" s="12"/>
      <c r="D114" s="12"/>
      <c r="E114" s="12"/>
      <c r="F114" s="7"/>
      <c r="G114" s="8" t="s">
        <v>75</v>
      </c>
      <c r="H114" s="19"/>
      <c r="I114" s="8" t="s">
        <v>188</v>
      </c>
      <c r="J114" s="8"/>
      <c r="K114" s="49" t="s">
        <v>546</v>
      </c>
      <c r="L114" s="7"/>
      <c r="M114" s="12"/>
      <c r="N114" s="12"/>
      <c r="O114" s="12"/>
    </row>
    <row r="115" spans="1:15" ht="12" customHeight="1" x14ac:dyDescent="0.2">
      <c r="A115" s="12"/>
      <c r="B115" s="12"/>
      <c r="C115" s="12"/>
      <c r="D115" s="12"/>
      <c r="E115" s="12"/>
      <c r="F115" s="7"/>
      <c r="G115" s="22" t="s">
        <v>75</v>
      </c>
      <c r="H115" s="19">
        <f>+'Prog 1'!H112+'Prog 2'!H114</f>
        <v>4375000</v>
      </c>
      <c r="I115" s="22" t="s">
        <v>189</v>
      </c>
      <c r="J115" s="22"/>
      <c r="K115" s="46" t="s">
        <v>190</v>
      </c>
      <c r="L115" s="7"/>
      <c r="M115" s="12"/>
      <c r="N115" s="12"/>
      <c r="O115" s="12"/>
    </row>
    <row r="116" spans="1:15" ht="12" customHeight="1" x14ac:dyDescent="0.2">
      <c r="A116" s="12"/>
      <c r="B116" s="12"/>
      <c r="C116" s="12"/>
      <c r="D116" s="12"/>
      <c r="E116" s="12"/>
      <c r="F116" s="7"/>
      <c r="G116" s="22" t="s">
        <v>75</v>
      </c>
      <c r="H116" s="19">
        <f>+'Prog 1'!H113+'Prog 2'!H115</f>
        <v>4175000</v>
      </c>
      <c r="I116" s="22" t="s">
        <v>191</v>
      </c>
      <c r="J116" s="22"/>
      <c r="K116" s="46" t="s">
        <v>192</v>
      </c>
      <c r="L116" s="7"/>
      <c r="M116" s="12"/>
      <c r="N116" s="12"/>
      <c r="O116" s="12"/>
    </row>
    <row r="117" spans="1:15" ht="12" customHeight="1" x14ac:dyDescent="0.2">
      <c r="A117" s="12"/>
      <c r="B117" s="12"/>
      <c r="C117" s="12"/>
      <c r="D117" s="12"/>
      <c r="E117" s="12"/>
      <c r="F117" s="7"/>
      <c r="G117" s="22" t="s">
        <v>75</v>
      </c>
      <c r="H117" s="19">
        <f>+'Prog 1'!H114+'Prog 2'!H116</f>
        <v>220000</v>
      </c>
      <c r="I117" s="22" t="s">
        <v>193</v>
      </c>
      <c r="J117" s="22"/>
      <c r="K117" s="46" t="s">
        <v>194</v>
      </c>
      <c r="L117" s="7"/>
      <c r="M117" s="12"/>
      <c r="N117" s="12"/>
      <c r="O117" s="12"/>
    </row>
    <row r="118" spans="1:15" ht="12" customHeight="1" x14ac:dyDescent="0.2">
      <c r="A118" s="12"/>
      <c r="B118" s="12"/>
      <c r="C118" s="12"/>
      <c r="D118" s="12"/>
      <c r="E118" s="12"/>
      <c r="F118" s="7"/>
      <c r="G118" s="22" t="s">
        <v>75</v>
      </c>
      <c r="H118" s="19">
        <f>+'Prog 1'!H115+'Prog 2'!H117</f>
        <v>1970000</v>
      </c>
      <c r="I118" s="22" t="s">
        <v>195</v>
      </c>
      <c r="J118" s="22"/>
      <c r="K118" s="46" t="s">
        <v>196</v>
      </c>
      <c r="L118" s="7"/>
      <c r="M118" s="12"/>
      <c r="N118" s="12"/>
      <c r="O118" s="12"/>
    </row>
    <row r="119" spans="1:15" ht="12" customHeight="1" x14ac:dyDescent="0.2">
      <c r="A119" s="12"/>
      <c r="B119" s="12"/>
      <c r="C119" s="12"/>
      <c r="D119" s="12"/>
      <c r="E119" s="12"/>
      <c r="F119" s="7"/>
      <c r="G119" s="22" t="s">
        <v>75</v>
      </c>
      <c r="H119" s="19">
        <f>+'Prog 1'!H116+'Prog 2'!H118</f>
        <v>2216984.33</v>
      </c>
      <c r="I119" s="22" t="s">
        <v>197</v>
      </c>
      <c r="J119" s="22"/>
      <c r="K119" s="46" t="s">
        <v>629</v>
      </c>
      <c r="L119" s="7"/>
      <c r="M119" s="12"/>
      <c r="N119" s="12"/>
      <c r="O119" s="12"/>
    </row>
    <row r="120" spans="1:15" ht="12" customHeight="1" x14ac:dyDescent="0.2">
      <c r="A120" s="12"/>
      <c r="B120" s="12"/>
      <c r="C120" s="12"/>
      <c r="D120" s="12"/>
      <c r="E120" s="12"/>
      <c r="F120" s="7"/>
      <c r="G120" s="8" t="s">
        <v>75</v>
      </c>
      <c r="H120" s="19"/>
      <c r="I120" s="8" t="s">
        <v>198</v>
      </c>
      <c r="J120" s="8"/>
      <c r="K120" s="49" t="s">
        <v>547</v>
      </c>
      <c r="L120" s="7"/>
      <c r="M120" s="12"/>
      <c r="N120" s="12"/>
      <c r="O120" s="12"/>
    </row>
    <row r="121" spans="1:15" ht="12" customHeight="1" x14ac:dyDescent="0.2">
      <c r="A121" s="12"/>
      <c r="B121" s="12"/>
      <c r="C121" s="12"/>
      <c r="D121" s="12"/>
      <c r="E121" s="12"/>
      <c r="F121" s="7"/>
      <c r="G121" s="22" t="s">
        <v>75</v>
      </c>
      <c r="H121" s="19">
        <f>+'Prog 1'!H118+'Prog 2'!H120</f>
        <v>0</v>
      </c>
      <c r="I121" s="22" t="s">
        <v>199</v>
      </c>
      <c r="J121" s="22"/>
      <c r="K121" s="46" t="s">
        <v>200</v>
      </c>
      <c r="L121" s="7"/>
      <c r="M121" s="12"/>
      <c r="N121" s="12"/>
      <c r="O121" s="12"/>
    </row>
    <row r="122" spans="1:15" ht="12" customHeight="1" x14ac:dyDescent="0.2">
      <c r="A122" s="12"/>
      <c r="B122" s="12"/>
      <c r="C122" s="12"/>
      <c r="D122" s="12"/>
      <c r="E122" s="12"/>
      <c r="F122" s="7"/>
      <c r="G122" s="22" t="s">
        <v>75</v>
      </c>
      <c r="H122" s="19">
        <f>+'Prog 1'!H119+'Prog 2'!H121</f>
        <v>0</v>
      </c>
      <c r="I122" s="22" t="s">
        <v>201</v>
      </c>
      <c r="J122" s="22"/>
      <c r="K122" s="46" t="s">
        <v>202</v>
      </c>
      <c r="L122" s="7"/>
      <c r="M122" s="12"/>
      <c r="N122" s="12"/>
      <c r="O122" s="12"/>
    </row>
    <row r="123" spans="1:15" ht="12" customHeight="1" x14ac:dyDescent="0.2">
      <c r="A123" s="12"/>
      <c r="B123" s="12"/>
      <c r="C123" s="12"/>
      <c r="D123" s="12"/>
      <c r="E123" s="12"/>
      <c r="F123" s="7"/>
      <c r="G123" s="22" t="s">
        <v>75</v>
      </c>
      <c r="H123" s="19">
        <f>+'Prog 1'!H120+'Prog 2'!H122</f>
        <v>0</v>
      </c>
      <c r="I123" s="22" t="s">
        <v>203</v>
      </c>
      <c r="J123" s="22"/>
      <c r="K123" s="46" t="s">
        <v>204</v>
      </c>
      <c r="L123" s="7"/>
      <c r="M123" s="12"/>
      <c r="N123" s="12"/>
      <c r="O123" s="12"/>
    </row>
    <row r="124" spans="1:15" ht="12" customHeight="1" x14ac:dyDescent="0.2">
      <c r="A124" s="12"/>
      <c r="B124" s="12"/>
      <c r="C124" s="12"/>
      <c r="D124" s="12"/>
      <c r="E124" s="12"/>
      <c r="F124" s="7"/>
      <c r="G124" s="22" t="s">
        <v>75</v>
      </c>
      <c r="H124" s="19">
        <f>+'Prog 1'!H121+'Prog 2'!H123</f>
        <v>8740000</v>
      </c>
      <c r="I124" s="22" t="s">
        <v>205</v>
      </c>
      <c r="J124" s="22"/>
      <c r="K124" s="46" t="s">
        <v>206</v>
      </c>
      <c r="L124" s="7"/>
      <c r="M124" s="12"/>
      <c r="N124" s="12"/>
      <c r="O124" s="12"/>
    </row>
    <row r="125" spans="1:15" ht="12" customHeight="1" x14ac:dyDescent="0.2">
      <c r="A125" s="12"/>
      <c r="B125" s="12"/>
      <c r="C125" s="12"/>
      <c r="D125" s="12"/>
      <c r="E125" s="12"/>
      <c r="F125" s="7"/>
      <c r="G125" s="8" t="s">
        <v>75</v>
      </c>
      <c r="H125" s="19"/>
      <c r="I125" s="8" t="s">
        <v>207</v>
      </c>
      <c r="J125" s="8"/>
      <c r="K125" s="49" t="s">
        <v>548</v>
      </c>
      <c r="L125" s="7"/>
      <c r="M125" s="12"/>
      <c r="N125" s="12"/>
      <c r="O125" s="12"/>
    </row>
    <row r="126" spans="1:15" ht="12" customHeight="1" x14ac:dyDescent="0.2">
      <c r="A126" s="12"/>
      <c r="B126" s="12"/>
      <c r="C126" s="12"/>
      <c r="D126" s="12"/>
      <c r="E126" s="12"/>
      <c r="F126" s="7"/>
      <c r="G126" s="22" t="s">
        <v>75</v>
      </c>
      <c r="H126" s="19">
        <f>+'Prog 1'!H123+'Prog 2'!H125</f>
        <v>400000</v>
      </c>
      <c r="I126" s="22" t="s">
        <v>208</v>
      </c>
      <c r="J126" s="22"/>
      <c r="K126" s="46" t="s">
        <v>209</v>
      </c>
      <c r="L126" s="7"/>
      <c r="M126" s="12"/>
      <c r="N126" s="12"/>
      <c r="O126" s="12"/>
    </row>
    <row r="127" spans="1:15" ht="12" customHeight="1" x14ac:dyDescent="0.2">
      <c r="A127" s="12"/>
      <c r="B127" s="12"/>
      <c r="C127" s="12"/>
      <c r="D127" s="12"/>
      <c r="E127" s="12"/>
      <c r="F127" s="7"/>
      <c r="G127" s="22" t="s">
        <v>75</v>
      </c>
      <c r="H127" s="19">
        <f>+'Prog 1'!H124+'Prog 2'!H126</f>
        <v>900000</v>
      </c>
      <c r="I127" s="22" t="s">
        <v>210</v>
      </c>
      <c r="J127" s="22"/>
      <c r="K127" s="46" t="s">
        <v>211</v>
      </c>
      <c r="L127" s="7"/>
      <c r="M127" s="12"/>
      <c r="N127" s="12"/>
      <c r="O127" s="12"/>
    </row>
    <row r="128" spans="1:15" ht="12" customHeight="1" x14ac:dyDescent="0.2">
      <c r="A128" s="12"/>
      <c r="B128" s="12"/>
      <c r="C128" s="12"/>
      <c r="D128" s="12"/>
      <c r="E128" s="12"/>
      <c r="F128" s="7"/>
      <c r="G128" s="22" t="s">
        <v>75</v>
      </c>
      <c r="H128" s="19">
        <f>+'Prog 1'!H125+'Prog 2'!H127</f>
        <v>718000</v>
      </c>
      <c r="I128" s="22" t="s">
        <v>212</v>
      </c>
      <c r="J128" s="22"/>
      <c r="K128" s="46" t="s">
        <v>213</v>
      </c>
      <c r="L128" s="7"/>
      <c r="M128" s="12"/>
      <c r="N128" s="12"/>
      <c r="O128" s="12"/>
    </row>
    <row r="129" spans="1:18" ht="12" customHeight="1" x14ac:dyDescent="0.2">
      <c r="A129" s="12"/>
      <c r="B129" s="12"/>
      <c r="C129" s="12"/>
      <c r="D129" s="12"/>
      <c r="E129" s="12"/>
      <c r="F129" s="7"/>
      <c r="G129" s="22" t="s">
        <v>75</v>
      </c>
      <c r="H129" s="19">
        <f>+'Prog 1'!H126+'Prog 2'!H128</f>
        <v>830000</v>
      </c>
      <c r="I129" s="22" t="s">
        <v>214</v>
      </c>
      <c r="J129" s="22"/>
      <c r="K129" s="46" t="s">
        <v>215</v>
      </c>
      <c r="L129" s="7"/>
      <c r="M129" s="12"/>
      <c r="N129" s="12"/>
      <c r="O129" s="12"/>
    </row>
    <row r="130" spans="1:18" ht="12" customHeight="1" x14ac:dyDescent="0.2">
      <c r="A130" s="12"/>
      <c r="B130" s="12"/>
      <c r="C130" s="12"/>
      <c r="D130" s="12"/>
      <c r="E130" s="12"/>
      <c r="F130" s="7"/>
      <c r="G130" s="22" t="s">
        <v>75</v>
      </c>
      <c r="H130" s="19">
        <f>+'Prog 1'!H127+'Prog 2'!H129</f>
        <v>1238000</v>
      </c>
      <c r="I130" s="22" t="s">
        <v>216</v>
      </c>
      <c r="J130" s="22"/>
      <c r="K130" s="46" t="s">
        <v>217</v>
      </c>
      <c r="L130" s="7"/>
      <c r="M130" s="12"/>
      <c r="N130" s="12"/>
      <c r="O130" s="12"/>
    </row>
    <row r="131" spans="1:18" ht="12" customHeight="1" x14ac:dyDescent="0.2">
      <c r="A131" s="12"/>
      <c r="B131" s="12"/>
      <c r="C131" s="12"/>
      <c r="D131" s="12"/>
      <c r="E131" s="12"/>
      <c r="F131" s="7"/>
      <c r="G131" s="22" t="s">
        <v>75</v>
      </c>
      <c r="H131" s="19">
        <f>+'Prog 1'!H128+'Prog 2'!H130</f>
        <v>140000</v>
      </c>
      <c r="I131" s="22" t="s">
        <v>218</v>
      </c>
      <c r="J131" s="22"/>
      <c r="K131" s="46" t="s">
        <v>219</v>
      </c>
      <c r="L131" s="7"/>
      <c r="M131" s="12"/>
      <c r="N131" s="12"/>
      <c r="O131" s="12"/>
    </row>
    <row r="132" spans="1:18" ht="27" customHeight="1" x14ac:dyDescent="0.2">
      <c r="A132" s="12"/>
      <c r="B132" s="12"/>
      <c r="C132" s="12"/>
      <c r="D132" s="12"/>
      <c r="E132" s="12"/>
      <c r="F132" s="7"/>
      <c r="G132" s="22" t="s">
        <v>75</v>
      </c>
      <c r="H132" s="19">
        <f>+'Prog 1'!H129+'Prog 2'!H131</f>
        <v>590000</v>
      </c>
      <c r="I132" s="22" t="s">
        <v>220</v>
      </c>
      <c r="J132" s="22"/>
      <c r="K132" s="46" t="s">
        <v>624</v>
      </c>
      <c r="L132" s="7"/>
      <c r="M132" s="12"/>
      <c r="N132" s="12"/>
      <c r="O132" s="12"/>
    </row>
    <row r="133" spans="1:18" ht="12" customHeight="1" x14ac:dyDescent="0.2">
      <c r="A133" s="12"/>
      <c r="B133" s="12"/>
      <c r="C133" s="12"/>
      <c r="D133" s="12"/>
      <c r="E133" s="12"/>
      <c r="F133" s="7"/>
      <c r="G133" s="8" t="s">
        <v>75</v>
      </c>
      <c r="H133" s="19"/>
      <c r="I133" s="8" t="s">
        <v>221</v>
      </c>
      <c r="J133" s="8"/>
      <c r="K133" s="49" t="s">
        <v>549</v>
      </c>
      <c r="L133" s="7"/>
      <c r="M133" s="12"/>
      <c r="N133" s="12"/>
      <c r="O133" s="12"/>
    </row>
    <row r="134" spans="1:18" ht="12" customHeight="1" x14ac:dyDescent="0.2">
      <c r="A134" s="12"/>
      <c r="B134" s="12"/>
      <c r="C134" s="12"/>
      <c r="D134" s="12"/>
      <c r="E134" s="12"/>
      <c r="F134" s="7"/>
      <c r="G134" s="22" t="s">
        <v>75</v>
      </c>
      <c r="H134" s="19">
        <f>+'Prog 1'!H131+'Prog 2'!H133</f>
        <v>0</v>
      </c>
      <c r="I134" s="22" t="s">
        <v>222</v>
      </c>
      <c r="J134" s="22"/>
      <c r="K134" s="46" t="s">
        <v>223</v>
      </c>
      <c r="L134" s="7"/>
      <c r="M134" s="12"/>
      <c r="N134" s="12"/>
      <c r="O134" s="12"/>
    </row>
    <row r="135" spans="1:18" ht="12" customHeight="1" x14ac:dyDescent="0.2">
      <c r="A135" s="12"/>
      <c r="B135" s="12"/>
      <c r="C135" s="12"/>
      <c r="D135" s="12"/>
      <c r="E135" s="12"/>
      <c r="F135" s="7"/>
      <c r="G135" s="22" t="s">
        <v>75</v>
      </c>
      <c r="H135" s="19">
        <f>+'Prog 1'!H132+'Prog 2'!H134</f>
        <v>3650000</v>
      </c>
      <c r="I135" s="22" t="s">
        <v>224</v>
      </c>
      <c r="J135" s="22"/>
      <c r="K135" s="46" t="s">
        <v>225</v>
      </c>
      <c r="L135" s="7"/>
      <c r="M135" s="12"/>
      <c r="N135" s="12"/>
      <c r="O135" s="12"/>
    </row>
    <row r="136" spans="1:18" ht="12" customHeight="1" x14ac:dyDescent="0.2">
      <c r="A136" s="12"/>
      <c r="B136" s="12"/>
      <c r="C136" s="12"/>
      <c r="D136" s="12"/>
      <c r="E136" s="12"/>
      <c r="F136" s="7"/>
      <c r="G136" s="8" t="s">
        <v>75</v>
      </c>
      <c r="H136" s="19"/>
      <c r="I136" s="8" t="s">
        <v>226</v>
      </c>
      <c r="J136" s="8"/>
      <c r="K136" s="49" t="s">
        <v>550</v>
      </c>
      <c r="L136" s="7"/>
      <c r="M136" s="12"/>
      <c r="N136" s="12"/>
      <c r="O136" s="12"/>
    </row>
    <row r="137" spans="1:18" ht="12" customHeight="1" x14ac:dyDescent="0.2">
      <c r="A137" s="12"/>
      <c r="B137" s="12"/>
      <c r="C137" s="12"/>
      <c r="D137" s="12"/>
      <c r="E137" s="12"/>
      <c r="F137" s="7"/>
      <c r="G137" s="22" t="s">
        <v>75</v>
      </c>
      <c r="H137" s="19">
        <f>+'Prog 1'!H134+'Prog 2'!H136</f>
        <v>850000</v>
      </c>
      <c r="I137" s="22" t="s">
        <v>227</v>
      </c>
      <c r="J137" s="22"/>
      <c r="K137" s="46" t="s">
        <v>228</v>
      </c>
      <c r="L137" s="7"/>
      <c r="M137" s="12"/>
      <c r="N137" s="12"/>
      <c r="O137" s="12"/>
    </row>
    <row r="138" spans="1:18" ht="12" customHeight="1" x14ac:dyDescent="0.2">
      <c r="A138" s="12"/>
      <c r="B138" s="12"/>
      <c r="C138" s="12"/>
      <c r="D138" s="12"/>
      <c r="E138" s="12"/>
      <c r="F138" s="7"/>
      <c r="G138" s="22" t="s">
        <v>75</v>
      </c>
      <c r="H138" s="19">
        <f>+'Prog 1'!H135+'Prog 2'!H137</f>
        <v>0</v>
      </c>
      <c r="I138" s="22" t="s">
        <v>229</v>
      </c>
      <c r="J138" s="22"/>
      <c r="K138" s="46" t="s">
        <v>230</v>
      </c>
      <c r="L138" s="7"/>
      <c r="M138" s="12"/>
      <c r="N138" s="12"/>
      <c r="O138" s="12"/>
    </row>
    <row r="139" spans="1:18" ht="12" customHeight="1" x14ac:dyDescent="0.2">
      <c r="A139" s="12"/>
      <c r="B139" s="12"/>
      <c r="C139" s="12"/>
      <c r="D139" s="12"/>
      <c r="E139" s="12"/>
      <c r="F139" s="7"/>
      <c r="G139" s="22" t="s">
        <v>75</v>
      </c>
      <c r="H139" s="19">
        <f>+'Prog 1'!H136+'Prog 2'!H138</f>
        <v>0</v>
      </c>
      <c r="I139" s="22" t="s">
        <v>231</v>
      </c>
      <c r="J139" s="22"/>
      <c r="K139" s="46" t="s">
        <v>232</v>
      </c>
      <c r="L139" s="7"/>
      <c r="M139" s="12"/>
      <c r="N139" s="12"/>
      <c r="O139" s="12"/>
    </row>
    <row r="140" spans="1:18" ht="12" customHeight="1" x14ac:dyDescent="0.2">
      <c r="A140" s="12"/>
      <c r="B140" s="12"/>
      <c r="C140" s="12"/>
      <c r="D140" s="12"/>
      <c r="E140" s="12"/>
      <c r="F140" s="7"/>
      <c r="G140" s="22" t="s">
        <v>75</v>
      </c>
      <c r="H140" s="19">
        <f>+'Prog 1'!H137+'Prog 2'!H139</f>
        <v>7315000</v>
      </c>
      <c r="I140" s="22" t="s">
        <v>233</v>
      </c>
      <c r="J140" s="22"/>
      <c r="K140" s="46" t="s">
        <v>234</v>
      </c>
      <c r="L140" s="7"/>
      <c r="M140" s="12"/>
      <c r="N140" s="12"/>
      <c r="O140" s="12"/>
    </row>
    <row r="141" spans="1:18" ht="12" customHeight="1" x14ac:dyDescent="0.2">
      <c r="A141" s="12"/>
      <c r="B141" s="12"/>
      <c r="C141" s="12"/>
      <c r="D141" s="12"/>
      <c r="E141" s="12"/>
      <c r="F141" s="7"/>
      <c r="G141" s="8" t="s">
        <v>75</v>
      </c>
      <c r="H141" s="19"/>
      <c r="I141" s="8" t="s">
        <v>235</v>
      </c>
      <c r="J141" s="8"/>
      <c r="K141" s="49" t="s">
        <v>551</v>
      </c>
      <c r="L141" s="7"/>
      <c r="M141" s="12"/>
      <c r="N141" s="12"/>
      <c r="O141" s="12"/>
      <c r="Q141" s="3"/>
      <c r="R141" s="3"/>
    </row>
    <row r="142" spans="1:18" ht="12" customHeight="1" x14ac:dyDescent="0.2">
      <c r="A142" s="12"/>
      <c r="B142" s="12"/>
      <c r="C142" s="12"/>
      <c r="D142" s="12"/>
      <c r="E142" s="12"/>
      <c r="F142" s="7"/>
      <c r="G142" s="22" t="s">
        <v>75</v>
      </c>
      <c r="H142" s="19">
        <f>+'Prog 1'!H139+'Prog 2'!H141</f>
        <v>1510000</v>
      </c>
      <c r="I142" s="22" t="s">
        <v>236</v>
      </c>
      <c r="J142" s="22"/>
      <c r="K142" s="46" t="s">
        <v>237</v>
      </c>
      <c r="L142" s="7"/>
      <c r="M142" s="12"/>
      <c r="N142" s="12"/>
      <c r="O142" s="12"/>
      <c r="Q142" s="3"/>
      <c r="R142" s="3"/>
    </row>
    <row r="143" spans="1:18" ht="12" customHeight="1" x14ac:dyDescent="0.2">
      <c r="A143" s="12"/>
      <c r="B143" s="12"/>
      <c r="C143" s="12"/>
      <c r="D143" s="12"/>
      <c r="E143" s="12"/>
      <c r="F143" s="7"/>
      <c r="G143" s="22" t="s">
        <v>75</v>
      </c>
      <c r="H143" s="19">
        <f>+'Prog 1'!H140+'Prog 2'!H142</f>
        <v>1815000</v>
      </c>
      <c r="I143" s="22" t="s">
        <v>238</v>
      </c>
      <c r="J143" s="22"/>
      <c r="K143" s="46" t="s">
        <v>239</v>
      </c>
      <c r="L143" s="7"/>
      <c r="M143" s="12"/>
      <c r="N143" s="12"/>
      <c r="O143" s="12"/>
    </row>
    <row r="144" spans="1:18" ht="12" customHeight="1" x14ac:dyDescent="0.2">
      <c r="A144" s="12"/>
      <c r="B144" s="12"/>
      <c r="C144" s="12"/>
      <c r="D144" s="12"/>
      <c r="E144" s="12"/>
      <c r="F144" s="7"/>
      <c r="G144" s="22" t="s">
        <v>75</v>
      </c>
      <c r="H144" s="19">
        <f>+'Prog 1'!H141+'Prog 2'!H143</f>
        <v>2210000</v>
      </c>
      <c r="I144" s="22" t="s">
        <v>240</v>
      </c>
      <c r="J144" s="22"/>
      <c r="K144" s="46" t="s">
        <v>241</v>
      </c>
      <c r="L144" s="7"/>
      <c r="M144" s="12"/>
      <c r="N144" s="12"/>
      <c r="O144" s="12"/>
    </row>
    <row r="145" spans="1:15" ht="12" customHeight="1" x14ac:dyDescent="0.2">
      <c r="A145" s="12"/>
      <c r="B145" s="12"/>
      <c r="C145" s="12"/>
      <c r="D145" s="12"/>
      <c r="E145" s="12"/>
      <c r="F145" s="7"/>
      <c r="G145" s="22" t="s">
        <v>75</v>
      </c>
      <c r="H145" s="19">
        <f>+'Prog 1'!H142+'Prog 2'!H144</f>
        <v>1465000</v>
      </c>
      <c r="I145" s="22" t="s">
        <v>242</v>
      </c>
      <c r="J145" s="22"/>
      <c r="K145" s="46" t="s">
        <v>243</v>
      </c>
      <c r="L145" s="7"/>
      <c r="M145" s="12"/>
      <c r="N145" s="12"/>
      <c r="O145" s="12"/>
    </row>
    <row r="146" spans="1:15" ht="12" customHeight="1" x14ac:dyDescent="0.2">
      <c r="A146" s="12"/>
      <c r="B146" s="12"/>
      <c r="C146" s="12"/>
      <c r="D146" s="12"/>
      <c r="E146" s="12"/>
      <c r="F146" s="7"/>
      <c r="G146" s="22" t="s">
        <v>75</v>
      </c>
      <c r="H146" s="19">
        <f>+'Prog 1'!H143+'Prog 2'!H145</f>
        <v>1650000</v>
      </c>
      <c r="I146" s="22" t="s">
        <v>244</v>
      </c>
      <c r="J146" s="22"/>
      <c r="K146" s="46" t="s">
        <v>245</v>
      </c>
      <c r="L146" s="7"/>
      <c r="M146" s="12"/>
      <c r="N146" s="12"/>
      <c r="O146" s="12"/>
    </row>
    <row r="147" spans="1:15" ht="12" customHeight="1" x14ac:dyDescent="0.2">
      <c r="A147" s="12"/>
      <c r="B147" s="12"/>
      <c r="C147" s="12"/>
      <c r="D147" s="12"/>
      <c r="E147" s="12"/>
      <c r="F147" s="7"/>
      <c r="G147" s="22" t="s">
        <v>75</v>
      </c>
      <c r="H147" s="19">
        <f>+'Prog 1'!H144+'Prog 2'!H146</f>
        <v>1655000</v>
      </c>
      <c r="I147" s="22" t="s">
        <v>246</v>
      </c>
      <c r="J147" s="22"/>
      <c r="K147" s="46" t="s">
        <v>247</v>
      </c>
      <c r="L147" s="7"/>
      <c r="M147" s="12"/>
      <c r="N147" s="12"/>
      <c r="O147" s="12"/>
    </row>
    <row r="148" spans="1:15" ht="12" customHeight="1" x14ac:dyDescent="0.2">
      <c r="A148" s="12"/>
      <c r="B148" s="12"/>
      <c r="C148" s="12"/>
      <c r="D148" s="12"/>
      <c r="E148" s="12"/>
      <c r="F148" s="7"/>
      <c r="G148" s="22" t="s">
        <v>75</v>
      </c>
      <c r="H148" s="19">
        <f>+'Prog 1'!H145+'Prog 2'!H147</f>
        <v>150000</v>
      </c>
      <c r="I148" s="22" t="s">
        <v>248</v>
      </c>
      <c r="J148" s="22"/>
      <c r="K148" s="46" t="s">
        <v>249</v>
      </c>
      <c r="L148" s="7"/>
      <c r="M148" s="12"/>
      <c r="N148" s="12"/>
      <c r="O148" s="12"/>
    </row>
    <row r="149" spans="1:15" ht="12" customHeight="1" x14ac:dyDescent="0.2">
      <c r="A149" s="12"/>
      <c r="B149" s="12"/>
      <c r="C149" s="12"/>
      <c r="D149" s="12"/>
      <c r="E149" s="12"/>
      <c r="F149" s="7"/>
      <c r="G149" s="22" t="s">
        <v>75</v>
      </c>
      <c r="H149" s="19">
        <f>+'Prog 1'!H146+'Prog 2'!H148</f>
        <v>415000</v>
      </c>
      <c r="I149" s="22" t="s">
        <v>250</v>
      </c>
      <c r="J149" s="22"/>
      <c r="K149" s="46" t="s">
        <v>628</v>
      </c>
      <c r="L149" s="7"/>
      <c r="M149" s="12"/>
      <c r="N149" s="12"/>
      <c r="O149" s="12"/>
    </row>
    <row r="150" spans="1:15" ht="12" customHeight="1" x14ac:dyDescent="0.2">
      <c r="A150" s="12"/>
      <c r="B150" s="12"/>
      <c r="C150" s="12"/>
      <c r="D150" s="12"/>
      <c r="E150" s="12"/>
      <c r="F150" s="7"/>
      <c r="G150" s="22"/>
      <c r="H150" s="19"/>
      <c r="I150" s="22"/>
      <c r="J150" s="22"/>
      <c r="K150" s="46"/>
      <c r="L150" s="7"/>
      <c r="M150" s="12"/>
      <c r="N150" s="12"/>
      <c r="O150" s="12"/>
    </row>
    <row r="151" spans="1:15" ht="12" customHeight="1" x14ac:dyDescent="0.2">
      <c r="A151" s="12"/>
      <c r="B151" s="12"/>
      <c r="C151" s="12"/>
      <c r="D151" s="12"/>
      <c r="E151" s="12"/>
      <c r="F151" s="7"/>
      <c r="G151" s="22"/>
      <c r="H151" s="19"/>
      <c r="I151" s="22"/>
      <c r="J151" s="22"/>
      <c r="K151" s="46"/>
      <c r="L151" s="7"/>
      <c r="M151" s="12"/>
      <c r="N151" s="12"/>
      <c r="O151" s="12"/>
    </row>
    <row r="152" spans="1:15" ht="12" customHeight="1" x14ac:dyDescent="0.2">
      <c r="A152" s="12"/>
      <c r="B152" s="12"/>
      <c r="C152" s="12"/>
      <c r="D152" s="12"/>
      <c r="E152" s="12"/>
      <c r="F152" s="7"/>
      <c r="G152" s="22"/>
      <c r="H152" s="19"/>
      <c r="I152" s="22"/>
      <c r="J152" s="22"/>
      <c r="K152" s="46"/>
      <c r="L152" s="7"/>
      <c r="M152" s="12"/>
      <c r="N152" s="12"/>
      <c r="O152" s="12"/>
    </row>
    <row r="153" spans="1:15" ht="12" customHeight="1" x14ac:dyDescent="0.2">
      <c r="A153" s="7"/>
      <c r="B153" s="7"/>
      <c r="C153" s="7"/>
      <c r="D153" s="7"/>
      <c r="E153" s="7"/>
      <c r="F153" s="7"/>
      <c r="H153" s="19"/>
      <c r="K153" s="54"/>
      <c r="L153" s="7"/>
      <c r="M153" s="12"/>
      <c r="N153" s="12"/>
      <c r="O153" s="12"/>
    </row>
    <row r="154" spans="1:15" ht="12" customHeight="1" thickBot="1" x14ac:dyDescent="0.25">
      <c r="A154" s="36"/>
      <c r="B154" s="36"/>
      <c r="C154" s="36"/>
      <c r="D154" s="36"/>
      <c r="E154" s="36"/>
      <c r="F154" s="36"/>
      <c r="G154" s="27"/>
      <c r="H154" s="59"/>
      <c r="I154" s="27"/>
      <c r="J154" s="27"/>
      <c r="K154" s="53"/>
      <c r="L154" s="7"/>
      <c r="M154" s="12"/>
      <c r="N154" s="12"/>
      <c r="O154" s="12"/>
    </row>
    <row r="155" spans="1:15" ht="12" customHeight="1" x14ac:dyDescent="0.2">
      <c r="A155" s="12"/>
      <c r="B155" s="12"/>
      <c r="C155" s="12"/>
      <c r="D155" s="12"/>
      <c r="E155" s="12"/>
      <c r="F155" s="7"/>
      <c r="G155" s="22"/>
      <c r="H155" s="19"/>
      <c r="I155" s="8">
        <v>3</v>
      </c>
      <c r="J155" s="8"/>
      <c r="K155" s="49" t="s">
        <v>594</v>
      </c>
      <c r="L155" s="7"/>
      <c r="M155" s="12"/>
      <c r="N155" s="12"/>
      <c r="O155" s="12"/>
    </row>
    <row r="156" spans="1:15" ht="12" customHeight="1" x14ac:dyDescent="0.2">
      <c r="A156" s="12"/>
      <c r="B156" s="12"/>
      <c r="C156" s="12"/>
      <c r="D156" s="12"/>
      <c r="E156" s="12"/>
      <c r="F156" s="7"/>
      <c r="G156" s="22" t="s">
        <v>75</v>
      </c>
      <c r="H156" s="19"/>
      <c r="I156" s="8" t="s">
        <v>274</v>
      </c>
      <c r="J156" s="8"/>
      <c r="K156" s="49" t="s">
        <v>552</v>
      </c>
      <c r="L156" s="7"/>
      <c r="M156" s="12"/>
      <c r="N156" s="12"/>
      <c r="O156" s="12"/>
    </row>
    <row r="157" spans="1:15" ht="12" customHeight="1" x14ac:dyDescent="0.2">
      <c r="A157" s="12"/>
      <c r="B157" s="12"/>
      <c r="C157" s="12"/>
      <c r="D157" s="12"/>
      <c r="E157" s="12"/>
      <c r="F157" s="7"/>
      <c r="G157" s="22" t="s">
        <v>75</v>
      </c>
      <c r="H157" s="19">
        <f>+'Prog 1'!H154+'Prog 2'!H156</f>
        <v>0</v>
      </c>
      <c r="I157" s="22" t="s">
        <v>275</v>
      </c>
      <c r="J157" s="22"/>
      <c r="K157" s="46" t="s">
        <v>276</v>
      </c>
      <c r="L157" s="7"/>
      <c r="M157" s="12"/>
      <c r="N157" s="12"/>
      <c r="O157" s="12"/>
    </row>
    <row r="158" spans="1:15" ht="12" customHeight="1" x14ac:dyDescent="0.2">
      <c r="A158" s="12"/>
      <c r="B158" s="12"/>
      <c r="C158" s="12"/>
      <c r="D158" s="12"/>
      <c r="E158" s="12"/>
      <c r="F158" s="7"/>
      <c r="G158" s="22" t="s">
        <v>75</v>
      </c>
      <c r="H158" s="19">
        <f>+'Prog 1'!H155+'Prog 2'!H157</f>
        <v>0</v>
      </c>
      <c r="I158" s="22" t="s">
        <v>277</v>
      </c>
      <c r="J158" s="22"/>
      <c r="K158" s="46" t="s">
        <v>288</v>
      </c>
      <c r="L158" s="7"/>
      <c r="M158" s="12"/>
      <c r="N158" s="12"/>
      <c r="O158" s="12"/>
    </row>
    <row r="159" spans="1:15" ht="12" customHeight="1" x14ac:dyDescent="0.2">
      <c r="A159" s="12"/>
      <c r="B159" s="12"/>
      <c r="C159" s="12"/>
      <c r="D159" s="12"/>
      <c r="E159" s="12"/>
      <c r="F159" s="7"/>
      <c r="G159" s="22" t="s">
        <v>75</v>
      </c>
      <c r="H159" s="19">
        <f>+'Prog 1'!H156+'Prog 2'!H158</f>
        <v>0</v>
      </c>
      <c r="I159" s="22" t="s">
        <v>527</v>
      </c>
      <c r="J159" s="22"/>
      <c r="K159" s="46" t="s">
        <v>278</v>
      </c>
      <c r="L159" s="7"/>
      <c r="M159" s="12"/>
      <c r="N159" s="12"/>
      <c r="O159" s="12"/>
    </row>
    <row r="160" spans="1:15" ht="12" customHeight="1" x14ac:dyDescent="0.2">
      <c r="A160" s="12"/>
      <c r="B160" s="12"/>
      <c r="C160" s="12"/>
      <c r="D160" s="12"/>
      <c r="E160" s="12"/>
      <c r="F160" s="7"/>
      <c r="G160" s="22" t="s">
        <v>75</v>
      </c>
      <c r="H160" s="19">
        <f>+'Prog 1'!H157+'Prog 2'!H159</f>
        <v>0</v>
      </c>
      <c r="I160" s="22" t="s">
        <v>289</v>
      </c>
      <c r="J160" s="22"/>
      <c r="K160" s="46" t="s">
        <v>290</v>
      </c>
      <c r="L160" s="7"/>
      <c r="M160" s="12"/>
      <c r="N160" s="12"/>
      <c r="O160" s="12"/>
    </row>
    <row r="161" spans="1:15" ht="12" customHeight="1" x14ac:dyDescent="0.2">
      <c r="A161" s="12"/>
      <c r="B161" s="12"/>
      <c r="C161" s="12"/>
      <c r="D161" s="12"/>
      <c r="E161" s="12"/>
      <c r="F161" s="7"/>
      <c r="G161" s="22"/>
      <c r="H161" s="19"/>
      <c r="I161" s="22"/>
      <c r="J161" s="22"/>
      <c r="K161" s="46"/>
      <c r="L161" s="7"/>
      <c r="M161" s="12"/>
      <c r="N161" s="12"/>
      <c r="O161" s="12"/>
    </row>
    <row r="162" spans="1:15" ht="12" customHeight="1" x14ac:dyDescent="0.2">
      <c r="A162" s="12"/>
      <c r="B162" s="12"/>
      <c r="C162" s="12"/>
      <c r="D162" s="12"/>
      <c r="E162" s="12"/>
      <c r="F162" s="7"/>
      <c r="G162" s="8" t="s">
        <v>0</v>
      </c>
      <c r="H162" s="19"/>
      <c r="I162" s="9">
        <v>9</v>
      </c>
      <c r="J162" s="9"/>
      <c r="K162" s="49" t="s">
        <v>50</v>
      </c>
      <c r="L162" s="7"/>
      <c r="M162" s="12"/>
      <c r="N162" s="12"/>
      <c r="O162" s="12"/>
    </row>
    <row r="163" spans="1:15" ht="12" customHeight="1" x14ac:dyDescent="0.2">
      <c r="A163" s="12"/>
      <c r="B163" s="12"/>
      <c r="C163" s="12"/>
      <c r="D163" s="12"/>
      <c r="E163" s="12"/>
      <c r="F163" s="7"/>
      <c r="G163" s="22" t="s">
        <v>75</v>
      </c>
      <c r="H163" s="19"/>
      <c r="I163" s="8" t="s">
        <v>51</v>
      </c>
      <c r="J163" s="8"/>
      <c r="K163" s="49" t="s">
        <v>553</v>
      </c>
      <c r="L163" s="7"/>
      <c r="M163" s="12"/>
      <c r="N163" s="12"/>
      <c r="O163" s="12"/>
    </row>
    <row r="164" spans="1:15" ht="12" customHeight="1" x14ac:dyDescent="0.2">
      <c r="A164" s="12"/>
      <c r="B164" s="12"/>
      <c r="C164" s="12"/>
      <c r="D164" s="12"/>
      <c r="E164" s="12"/>
      <c r="F164" s="7"/>
      <c r="G164" s="22" t="s">
        <v>75</v>
      </c>
      <c r="H164" s="19">
        <f>+'Prog 1'!H161+'Prog 2'!H163</f>
        <v>0</v>
      </c>
      <c r="I164" s="22" t="s">
        <v>52</v>
      </c>
      <c r="J164" s="22"/>
      <c r="K164" s="46" t="s">
        <v>53</v>
      </c>
      <c r="L164" s="7"/>
      <c r="M164" s="12"/>
      <c r="N164" s="12"/>
      <c r="O164" s="12"/>
    </row>
    <row r="165" spans="1:15" ht="12" customHeight="1" x14ac:dyDescent="0.2">
      <c r="A165" s="12"/>
      <c r="B165" s="12"/>
      <c r="C165" s="12"/>
      <c r="D165" s="12"/>
      <c r="E165" s="12"/>
      <c r="F165" s="7"/>
      <c r="G165" s="12"/>
      <c r="H165" s="15"/>
      <c r="I165" s="12"/>
      <c r="J165" s="12"/>
      <c r="K165" s="46"/>
      <c r="L165" s="7"/>
      <c r="M165" s="12"/>
      <c r="N165" s="12"/>
      <c r="O165" s="12"/>
    </row>
    <row r="166" spans="1:15" ht="12" customHeight="1" x14ac:dyDescent="0.2">
      <c r="A166" s="12"/>
      <c r="B166" s="8" t="s">
        <v>251</v>
      </c>
      <c r="C166" s="11" t="s">
        <v>600</v>
      </c>
      <c r="D166" s="7"/>
      <c r="E166" s="12"/>
      <c r="F166" s="7"/>
      <c r="G166" s="22" t="s">
        <v>0</v>
      </c>
      <c r="H166" s="29">
        <f>+H168+H186</f>
        <v>0</v>
      </c>
      <c r="I166" s="9">
        <v>3</v>
      </c>
      <c r="J166" s="9"/>
      <c r="K166" s="49" t="s">
        <v>595</v>
      </c>
      <c r="L166" s="7"/>
      <c r="M166" s="12"/>
      <c r="N166" s="12"/>
      <c r="O166" s="12"/>
    </row>
    <row r="167" spans="1:15" ht="12" customHeight="1" x14ac:dyDescent="0.2">
      <c r="A167" s="12"/>
      <c r="B167" s="8"/>
      <c r="C167" s="11"/>
      <c r="D167" s="7"/>
      <c r="E167" s="12"/>
      <c r="F167" s="7"/>
      <c r="G167" s="22"/>
      <c r="H167" s="29"/>
      <c r="I167" s="9"/>
      <c r="J167" s="9"/>
      <c r="K167" s="49"/>
      <c r="L167" s="7"/>
      <c r="M167" s="12"/>
      <c r="N167" s="12"/>
      <c r="O167" s="12"/>
    </row>
    <row r="168" spans="1:15" ht="12" customHeight="1" x14ac:dyDescent="0.2">
      <c r="A168" s="12"/>
      <c r="B168" s="8"/>
      <c r="C168" s="22" t="s">
        <v>252</v>
      </c>
      <c r="D168" s="12" t="s">
        <v>253</v>
      </c>
      <c r="E168" s="12"/>
      <c r="F168" s="7"/>
      <c r="G168" s="22"/>
      <c r="H168" s="29">
        <f>SUM(H169:H184)</f>
        <v>0</v>
      </c>
      <c r="I168" s="9"/>
      <c r="J168" s="9"/>
      <c r="K168" s="49"/>
      <c r="L168" s="7"/>
      <c r="M168" s="12"/>
      <c r="N168" s="12"/>
      <c r="O168" s="12"/>
    </row>
    <row r="169" spans="1:15" ht="12" customHeight="1" x14ac:dyDescent="0.2">
      <c r="A169" s="12"/>
      <c r="B169" s="12"/>
      <c r="C169" s="7"/>
      <c r="D169" s="7"/>
      <c r="E169" s="12"/>
      <c r="F169" s="7"/>
      <c r="G169" s="8" t="s">
        <v>252</v>
      </c>
      <c r="H169" s="19"/>
      <c r="I169" s="8" t="s">
        <v>254</v>
      </c>
      <c r="J169" s="8"/>
      <c r="K169" s="49" t="s">
        <v>554</v>
      </c>
      <c r="L169" s="7"/>
      <c r="M169" s="12"/>
      <c r="N169" s="12"/>
      <c r="O169" s="12"/>
    </row>
    <row r="170" spans="1:15" ht="12" customHeight="1" x14ac:dyDescent="0.2">
      <c r="A170" s="12"/>
      <c r="B170" s="12"/>
      <c r="C170" s="12"/>
      <c r="D170" s="12"/>
      <c r="E170" s="12"/>
      <c r="F170" s="7"/>
      <c r="G170" s="22" t="s">
        <v>252</v>
      </c>
      <c r="H170" s="19">
        <f>+'Prog 1'!H167+'Prog 2'!H169</f>
        <v>0</v>
      </c>
      <c r="I170" s="22" t="s">
        <v>255</v>
      </c>
      <c r="J170" s="22"/>
      <c r="K170" s="46" t="s">
        <v>256</v>
      </c>
      <c r="L170" s="7"/>
      <c r="M170" s="12"/>
      <c r="N170" s="12"/>
      <c r="O170" s="12"/>
    </row>
    <row r="171" spans="1:15" ht="12" customHeight="1" x14ac:dyDescent="0.2">
      <c r="A171" s="12"/>
      <c r="B171" s="12"/>
      <c r="C171" s="12"/>
      <c r="D171" s="12"/>
      <c r="E171" s="12"/>
      <c r="F171" s="7"/>
      <c r="G171" s="22" t="s">
        <v>252</v>
      </c>
      <c r="H171" s="19">
        <f>+'Prog 1'!H168+'Prog 2'!H170</f>
        <v>0</v>
      </c>
      <c r="I171" s="22" t="s">
        <v>257</v>
      </c>
      <c r="J171" s="22"/>
      <c r="K171" s="46" t="s">
        <v>258</v>
      </c>
      <c r="L171" s="7"/>
      <c r="M171" s="12"/>
      <c r="N171" s="12"/>
      <c r="O171" s="12"/>
    </row>
    <row r="172" spans="1:15" ht="12" customHeight="1" x14ac:dyDescent="0.2">
      <c r="A172" s="12"/>
      <c r="B172" s="12"/>
      <c r="C172" s="12"/>
      <c r="D172" s="12"/>
      <c r="E172" s="12"/>
      <c r="F172" s="7"/>
      <c r="G172" s="8" t="s">
        <v>252</v>
      </c>
      <c r="H172" s="19"/>
      <c r="I172" s="8" t="s">
        <v>259</v>
      </c>
      <c r="J172" s="8"/>
      <c r="K172" s="49" t="s">
        <v>555</v>
      </c>
      <c r="L172" s="7"/>
      <c r="M172" s="12"/>
      <c r="N172" s="12"/>
      <c r="O172" s="12"/>
    </row>
    <row r="173" spans="1:15" ht="12" customHeight="1" x14ac:dyDescent="0.2">
      <c r="A173" s="12"/>
      <c r="B173" s="12"/>
      <c r="C173" s="12"/>
      <c r="D173" s="12"/>
      <c r="E173" s="12"/>
      <c r="F173" s="7"/>
      <c r="G173" s="22" t="s">
        <v>252</v>
      </c>
      <c r="H173" s="19">
        <f>+'Prog 1'!H170+'Prog 2'!H172</f>
        <v>0</v>
      </c>
      <c r="I173" s="22" t="s">
        <v>260</v>
      </c>
      <c r="J173" s="22"/>
      <c r="K173" s="46" t="s">
        <v>261</v>
      </c>
      <c r="L173" s="7"/>
      <c r="M173" s="12"/>
      <c r="N173" s="12"/>
      <c r="O173" s="12"/>
    </row>
    <row r="174" spans="1:15" ht="12" customHeight="1" x14ac:dyDescent="0.2">
      <c r="A174" s="12"/>
      <c r="B174" s="12"/>
      <c r="C174" s="12"/>
      <c r="D174" s="12"/>
      <c r="E174" s="12"/>
      <c r="F174" s="7"/>
      <c r="G174" s="22" t="s">
        <v>252</v>
      </c>
      <c r="H174" s="19">
        <f>+'Prog 1'!H171+'Prog 2'!H173</f>
        <v>0</v>
      </c>
      <c r="I174" s="22" t="s">
        <v>262</v>
      </c>
      <c r="J174" s="22"/>
      <c r="K174" s="46" t="s">
        <v>263</v>
      </c>
      <c r="L174" s="7"/>
      <c r="M174" s="12"/>
      <c r="N174" s="12"/>
      <c r="O174" s="12"/>
    </row>
    <row r="175" spans="1:15" ht="12" customHeight="1" x14ac:dyDescent="0.2">
      <c r="A175" s="12"/>
      <c r="B175" s="12"/>
      <c r="C175" s="12"/>
      <c r="D175" s="12"/>
      <c r="E175" s="12"/>
      <c r="F175" s="7"/>
      <c r="G175" s="22" t="s">
        <v>252</v>
      </c>
      <c r="H175" s="19">
        <f>+'Prog 1'!H172+'Prog 2'!H174</f>
        <v>0</v>
      </c>
      <c r="I175" s="22" t="s">
        <v>264</v>
      </c>
      <c r="J175" s="22"/>
      <c r="K175" s="46" t="s">
        <v>596</v>
      </c>
      <c r="L175" s="7"/>
      <c r="M175" s="12"/>
      <c r="N175" s="12"/>
      <c r="O175" s="12"/>
    </row>
    <row r="176" spans="1:15" ht="12" customHeight="1" x14ac:dyDescent="0.2">
      <c r="A176" s="12"/>
      <c r="B176" s="12"/>
      <c r="C176" s="12"/>
      <c r="D176" s="12"/>
      <c r="E176" s="12"/>
      <c r="F176" s="7"/>
      <c r="G176" s="22" t="s">
        <v>252</v>
      </c>
      <c r="H176" s="19">
        <f>+'Prog 1'!H173+'Prog 2'!H175</f>
        <v>0</v>
      </c>
      <c r="I176" s="22" t="s">
        <v>265</v>
      </c>
      <c r="J176" s="22"/>
      <c r="K176" s="46" t="s">
        <v>266</v>
      </c>
      <c r="L176" s="7"/>
      <c r="M176" s="12"/>
      <c r="N176" s="12"/>
      <c r="O176" s="12"/>
    </row>
    <row r="177" spans="1:15" ht="12" customHeight="1" x14ac:dyDescent="0.2">
      <c r="A177" s="12"/>
      <c r="B177" s="12"/>
      <c r="C177" s="12"/>
      <c r="D177" s="12"/>
      <c r="E177" s="12"/>
      <c r="F177" s="7"/>
      <c r="G177" s="22" t="s">
        <v>252</v>
      </c>
      <c r="H177" s="19">
        <f>+'Prog 1'!H174+'Prog 2'!H176</f>
        <v>0</v>
      </c>
      <c r="I177" s="22" t="s">
        <v>267</v>
      </c>
      <c r="J177" s="22"/>
      <c r="K177" s="46" t="s">
        <v>268</v>
      </c>
      <c r="L177" s="7"/>
      <c r="M177" s="12"/>
      <c r="N177" s="12"/>
      <c r="O177" s="12"/>
    </row>
    <row r="178" spans="1:15" ht="12" customHeight="1" x14ac:dyDescent="0.2">
      <c r="A178" s="12"/>
      <c r="B178" s="12"/>
      <c r="C178" s="12"/>
      <c r="D178" s="12"/>
      <c r="E178" s="12"/>
      <c r="F178" s="7"/>
      <c r="G178" s="22" t="s">
        <v>252</v>
      </c>
      <c r="H178" s="19">
        <f>+'Prog 1'!H175+'Prog 2'!H177</f>
        <v>0</v>
      </c>
      <c r="I178" s="22" t="s">
        <v>269</v>
      </c>
      <c r="J178" s="22"/>
      <c r="K178" s="46" t="s">
        <v>593</v>
      </c>
      <c r="L178" s="7"/>
      <c r="M178" s="12"/>
      <c r="N178" s="12"/>
      <c r="O178" s="12"/>
    </row>
    <row r="179" spans="1:15" ht="12" customHeight="1" x14ac:dyDescent="0.2">
      <c r="A179" s="12"/>
      <c r="B179" s="12"/>
      <c r="C179" s="12"/>
      <c r="D179" s="12"/>
      <c r="E179" s="12"/>
      <c r="F179" s="7"/>
      <c r="G179" s="22" t="s">
        <v>252</v>
      </c>
      <c r="H179" s="19">
        <f>+'Prog 1'!H176+'Prog 2'!H178</f>
        <v>0</v>
      </c>
      <c r="I179" s="22" t="s">
        <v>270</v>
      </c>
      <c r="J179" s="22"/>
      <c r="K179" s="46" t="s">
        <v>580</v>
      </c>
      <c r="L179" s="7"/>
      <c r="M179" s="12"/>
      <c r="N179" s="12"/>
      <c r="O179" s="12"/>
    </row>
    <row r="180" spans="1:15" ht="12" customHeight="1" x14ac:dyDescent="0.2">
      <c r="A180" s="12"/>
      <c r="B180" s="12"/>
      <c r="C180" s="12"/>
      <c r="D180" s="12"/>
      <c r="E180" s="12"/>
      <c r="F180" s="7"/>
      <c r="G180" s="22" t="s">
        <v>252</v>
      </c>
      <c r="H180" s="19"/>
      <c r="I180" s="8" t="s">
        <v>271</v>
      </c>
      <c r="J180" s="8"/>
      <c r="K180" s="49" t="s">
        <v>556</v>
      </c>
      <c r="L180" s="7"/>
      <c r="M180" s="12"/>
      <c r="N180" s="12"/>
      <c r="O180" s="12"/>
    </row>
    <row r="181" spans="1:15" ht="12" customHeight="1" x14ac:dyDescent="0.2">
      <c r="A181" s="12"/>
      <c r="B181" s="12"/>
      <c r="C181" s="12"/>
      <c r="D181" s="12"/>
      <c r="E181" s="12"/>
      <c r="F181" s="7"/>
      <c r="G181" s="22" t="s">
        <v>252</v>
      </c>
      <c r="H181" s="19">
        <f>+'Prog 1'!H178+'Prog 2'!H180</f>
        <v>0</v>
      </c>
      <c r="I181" s="22" t="s">
        <v>272</v>
      </c>
      <c r="J181" s="22"/>
      <c r="K181" s="46" t="s">
        <v>273</v>
      </c>
      <c r="L181" s="7"/>
      <c r="M181" s="12"/>
      <c r="N181" s="12"/>
      <c r="O181" s="12"/>
    </row>
    <row r="182" spans="1:15" ht="12.75" x14ac:dyDescent="0.2">
      <c r="A182" s="12"/>
      <c r="B182" s="12"/>
      <c r="C182" s="12"/>
      <c r="D182" s="12"/>
      <c r="E182" s="12"/>
      <c r="F182" s="7"/>
      <c r="G182" s="22" t="s">
        <v>252</v>
      </c>
      <c r="H182" s="19">
        <f>+'Prog 1'!H179+'Prog 2'!H181</f>
        <v>0</v>
      </c>
      <c r="I182" s="22" t="s">
        <v>578</v>
      </c>
      <c r="J182" s="22"/>
      <c r="K182" s="46" t="s">
        <v>579</v>
      </c>
      <c r="L182" s="7"/>
      <c r="M182" s="12"/>
      <c r="N182" s="12"/>
      <c r="O182" s="12"/>
    </row>
    <row r="183" spans="1:15" ht="12.75" x14ac:dyDescent="0.2">
      <c r="A183" s="12"/>
      <c r="B183" s="12"/>
      <c r="C183" s="12"/>
      <c r="D183" s="12"/>
      <c r="E183" s="12"/>
      <c r="F183" s="7"/>
      <c r="G183" s="22" t="s">
        <v>252</v>
      </c>
      <c r="H183" s="19"/>
      <c r="I183" s="8" t="s">
        <v>274</v>
      </c>
      <c r="J183" s="8"/>
      <c r="K183" s="49" t="s">
        <v>552</v>
      </c>
      <c r="L183" s="7"/>
      <c r="M183" s="12"/>
      <c r="N183" s="12"/>
      <c r="O183" s="12"/>
    </row>
    <row r="184" spans="1:15" ht="12.75" x14ac:dyDescent="0.2">
      <c r="A184" s="12"/>
      <c r="B184" s="12"/>
      <c r="C184" s="12"/>
      <c r="D184" s="12"/>
      <c r="E184" s="12"/>
      <c r="F184" s="7"/>
      <c r="G184" s="22" t="s">
        <v>252</v>
      </c>
      <c r="H184" s="19">
        <f>+'Prog 1'!H181+'Prog 2'!H183</f>
        <v>0</v>
      </c>
      <c r="I184" s="22" t="s">
        <v>279</v>
      </c>
      <c r="J184" s="22"/>
      <c r="K184" s="46" t="s">
        <v>280</v>
      </c>
      <c r="L184" s="7"/>
      <c r="M184" s="12"/>
      <c r="N184" s="12"/>
      <c r="O184" s="12"/>
    </row>
    <row r="185" spans="1:15" ht="14.25" customHeight="1" x14ac:dyDescent="0.2">
      <c r="A185" s="12"/>
      <c r="B185" s="12"/>
      <c r="C185" s="12"/>
      <c r="D185" s="12"/>
      <c r="E185" s="12"/>
      <c r="F185" s="7"/>
      <c r="G185" s="22"/>
      <c r="H185" s="29"/>
      <c r="I185" s="22"/>
      <c r="J185" s="22"/>
      <c r="K185" s="46"/>
      <c r="L185" s="7"/>
      <c r="M185" s="12"/>
      <c r="N185" s="12"/>
      <c r="O185" s="12"/>
    </row>
    <row r="186" spans="1:15" ht="12" customHeight="1" x14ac:dyDescent="0.2">
      <c r="A186" s="12"/>
      <c r="B186" s="12"/>
      <c r="C186" s="22" t="s">
        <v>281</v>
      </c>
      <c r="D186" s="12" t="s">
        <v>282</v>
      </c>
      <c r="E186" s="12"/>
      <c r="F186" s="7"/>
      <c r="G186" s="22" t="s">
        <v>0</v>
      </c>
      <c r="H186" s="29">
        <f>SUM(H187:H194)</f>
        <v>0</v>
      </c>
      <c r="I186" s="22"/>
      <c r="J186" s="22"/>
      <c r="K186" s="46"/>
      <c r="L186" s="7"/>
      <c r="M186" s="12"/>
      <c r="N186" s="12"/>
      <c r="O186" s="12"/>
    </row>
    <row r="187" spans="1:15" ht="12" customHeight="1" x14ac:dyDescent="0.2">
      <c r="A187" s="12"/>
      <c r="B187" s="12"/>
      <c r="C187" s="12"/>
      <c r="D187" s="12"/>
      <c r="E187" s="12"/>
      <c r="F187" s="7"/>
      <c r="G187" s="8" t="s">
        <v>283</v>
      </c>
      <c r="H187" s="19"/>
      <c r="I187" s="8" t="s">
        <v>254</v>
      </c>
      <c r="J187" s="8"/>
      <c r="K187" s="49" t="s">
        <v>554</v>
      </c>
      <c r="L187" s="7"/>
      <c r="M187" s="12"/>
      <c r="N187" s="12"/>
      <c r="O187" s="12"/>
    </row>
    <row r="188" spans="1:15" ht="12" customHeight="1" x14ac:dyDescent="0.2">
      <c r="A188" s="12"/>
      <c r="B188" s="12"/>
      <c r="C188" s="12"/>
      <c r="D188" s="12"/>
      <c r="E188" s="12"/>
      <c r="F188" s="7"/>
      <c r="G188" s="22" t="s">
        <v>283</v>
      </c>
      <c r="H188" s="19">
        <f>+'Prog 1'!H185+'Prog 2'!H187</f>
        <v>0</v>
      </c>
      <c r="I188" s="22" t="s">
        <v>284</v>
      </c>
      <c r="J188" s="22"/>
      <c r="K188" s="46" t="s">
        <v>285</v>
      </c>
      <c r="L188" s="7"/>
      <c r="M188" s="12"/>
      <c r="N188" s="12"/>
      <c r="O188" s="12"/>
    </row>
    <row r="189" spans="1:15" ht="12" customHeight="1" x14ac:dyDescent="0.2">
      <c r="A189" s="12"/>
      <c r="B189" s="12"/>
      <c r="C189" s="12"/>
      <c r="D189" s="12" t="s">
        <v>0</v>
      </c>
      <c r="E189" s="12"/>
      <c r="F189" s="7"/>
      <c r="G189" s="22" t="s">
        <v>283</v>
      </c>
      <c r="H189" s="19">
        <f>+'Prog 1'!H186+'Prog 2'!H188</f>
        <v>0</v>
      </c>
      <c r="I189" s="22" t="s">
        <v>286</v>
      </c>
      <c r="J189" s="22"/>
      <c r="K189" s="46" t="s">
        <v>287</v>
      </c>
      <c r="L189" s="7"/>
      <c r="M189" s="12"/>
      <c r="N189" s="12"/>
      <c r="O189" s="12"/>
    </row>
    <row r="190" spans="1:15" ht="12" customHeight="1" x14ac:dyDescent="0.2">
      <c r="A190" s="12"/>
      <c r="B190" s="12"/>
      <c r="C190" s="12"/>
      <c r="D190" s="12"/>
      <c r="E190" s="12"/>
      <c r="F190" s="7"/>
      <c r="G190" s="8" t="s">
        <v>283</v>
      </c>
      <c r="H190" s="19"/>
      <c r="I190" s="8" t="s">
        <v>259</v>
      </c>
      <c r="J190" s="8"/>
      <c r="K190" s="49" t="s">
        <v>555</v>
      </c>
      <c r="L190" s="7"/>
      <c r="M190" s="12"/>
      <c r="N190" s="12"/>
      <c r="O190" s="12"/>
    </row>
    <row r="191" spans="1:15" ht="12" customHeight="1" x14ac:dyDescent="0.2">
      <c r="A191" s="12"/>
      <c r="B191" s="12"/>
      <c r="C191" s="12"/>
      <c r="D191" s="12"/>
      <c r="E191" s="12"/>
      <c r="F191" s="7"/>
      <c r="G191" s="22" t="s">
        <v>283</v>
      </c>
      <c r="H191" s="19">
        <f>+'Prog 1'!H188+'Prog 2'!H190</f>
        <v>0</v>
      </c>
      <c r="I191" s="22" t="s">
        <v>523</v>
      </c>
      <c r="J191" s="22"/>
      <c r="K191" s="46" t="s">
        <v>581</v>
      </c>
      <c r="L191" s="7"/>
      <c r="M191" s="12"/>
      <c r="N191" s="12"/>
      <c r="O191" s="12"/>
    </row>
    <row r="192" spans="1:15" ht="12" customHeight="1" x14ac:dyDescent="0.2">
      <c r="A192" s="12"/>
      <c r="B192" s="12"/>
      <c r="C192" s="12"/>
      <c r="D192" s="12"/>
      <c r="E192" s="12" t="s">
        <v>0</v>
      </c>
      <c r="F192" s="7"/>
      <c r="G192" s="8" t="s">
        <v>283</v>
      </c>
      <c r="H192" s="19"/>
      <c r="I192" s="8" t="s">
        <v>271</v>
      </c>
      <c r="J192" s="8"/>
      <c r="K192" s="49" t="s">
        <v>556</v>
      </c>
      <c r="L192" s="7"/>
      <c r="M192" s="12"/>
      <c r="N192" s="12"/>
      <c r="O192" s="12"/>
    </row>
    <row r="193" spans="1:17" ht="12" customHeight="1" x14ac:dyDescent="0.2">
      <c r="A193" s="12"/>
      <c r="B193" s="12"/>
      <c r="C193" s="12"/>
      <c r="D193" s="12"/>
      <c r="E193" s="12"/>
      <c r="F193" s="7"/>
      <c r="G193" s="22" t="s">
        <v>283</v>
      </c>
      <c r="H193" s="19">
        <f>+'Prog 1'!H190+'Prog 2'!H192</f>
        <v>0</v>
      </c>
      <c r="I193" s="22" t="s">
        <v>272</v>
      </c>
      <c r="J193" s="22"/>
      <c r="K193" s="46" t="s">
        <v>273</v>
      </c>
      <c r="L193" s="7"/>
      <c r="M193" s="12"/>
      <c r="N193" s="12"/>
      <c r="O193" s="12"/>
    </row>
    <row r="194" spans="1:17" ht="12" customHeight="1" x14ac:dyDescent="0.2">
      <c r="A194" s="12"/>
      <c r="B194" s="12"/>
      <c r="C194" s="12"/>
      <c r="D194" s="12"/>
      <c r="E194" s="12"/>
      <c r="F194" s="32"/>
      <c r="G194" s="22" t="s">
        <v>283</v>
      </c>
      <c r="H194" s="19">
        <f>+'Prog 1'!H191+'Prog 2'!H193</f>
        <v>0</v>
      </c>
      <c r="I194" s="22" t="s">
        <v>578</v>
      </c>
      <c r="J194" s="22"/>
      <c r="K194" s="46" t="s">
        <v>579</v>
      </c>
      <c r="L194" s="7"/>
      <c r="M194" s="12"/>
      <c r="N194" s="12"/>
      <c r="O194" s="12"/>
    </row>
    <row r="195" spans="1:17" ht="12" customHeight="1" x14ac:dyDescent="0.2">
      <c r="A195" s="7"/>
      <c r="B195" s="7"/>
      <c r="C195" s="7"/>
      <c r="D195" s="7"/>
      <c r="E195" s="7"/>
      <c r="F195" s="7"/>
      <c r="H195" s="32"/>
      <c r="K195" s="54"/>
      <c r="L195" s="7"/>
      <c r="M195" s="12"/>
      <c r="N195" s="12"/>
      <c r="O195" s="12"/>
    </row>
    <row r="196" spans="1:17" ht="12" customHeight="1" x14ac:dyDescent="0.2">
      <c r="A196" s="12"/>
      <c r="B196" s="8" t="s">
        <v>291</v>
      </c>
      <c r="C196" s="9" t="s">
        <v>292</v>
      </c>
      <c r="D196" s="9"/>
      <c r="E196" s="9"/>
      <c r="F196" s="7"/>
      <c r="G196" s="8" t="s">
        <v>291</v>
      </c>
      <c r="H196" s="16">
        <f>+H198+H214+H237</f>
        <v>354972449.76999998</v>
      </c>
      <c r="I196" s="8">
        <v>6</v>
      </c>
      <c r="J196" s="8"/>
      <c r="K196" s="49" t="s">
        <v>292</v>
      </c>
      <c r="L196" s="7"/>
      <c r="M196" s="12"/>
      <c r="N196" s="12"/>
      <c r="O196" s="12"/>
    </row>
    <row r="197" spans="1:17" ht="12" customHeight="1" x14ac:dyDescent="0.2">
      <c r="A197" s="12"/>
      <c r="B197" s="12"/>
      <c r="C197" s="12"/>
      <c r="D197" s="12"/>
      <c r="E197" s="12"/>
      <c r="F197" s="7"/>
      <c r="G197" s="12"/>
      <c r="H197" s="16"/>
      <c r="I197" s="22"/>
      <c r="J197" s="22"/>
      <c r="K197" s="46"/>
      <c r="L197" s="7"/>
      <c r="M197" s="12"/>
      <c r="N197" s="12"/>
      <c r="O197" s="12"/>
    </row>
    <row r="198" spans="1:17" ht="12" customHeight="1" x14ac:dyDescent="0.2">
      <c r="A198" s="12"/>
      <c r="B198" s="12"/>
      <c r="C198" s="22" t="s">
        <v>293</v>
      </c>
      <c r="D198" s="12" t="s">
        <v>608</v>
      </c>
      <c r="E198" s="12"/>
      <c r="F198" s="7"/>
      <c r="G198" s="8" t="s">
        <v>293</v>
      </c>
      <c r="H198" s="16">
        <f>SUM(H199:H212)</f>
        <v>225634758.09999996</v>
      </c>
      <c r="I198" s="8" t="s">
        <v>294</v>
      </c>
      <c r="J198" s="8"/>
      <c r="K198" s="49" t="s">
        <v>557</v>
      </c>
      <c r="L198" s="7"/>
      <c r="M198" s="12"/>
      <c r="N198" s="12"/>
      <c r="O198" s="12"/>
    </row>
    <row r="199" spans="1:17" ht="12" customHeight="1" x14ac:dyDescent="0.2">
      <c r="A199" s="12"/>
      <c r="B199" s="12"/>
      <c r="C199" s="22"/>
      <c r="D199" s="12"/>
      <c r="E199" s="12"/>
      <c r="F199" s="7"/>
      <c r="G199" s="22" t="s">
        <v>293</v>
      </c>
      <c r="H199" s="19">
        <f>+'Prog 1'!H196+'Prog 2'!H198</f>
        <v>28474224.800000001</v>
      </c>
      <c r="I199" s="22" t="s">
        <v>295</v>
      </c>
      <c r="J199" s="22"/>
      <c r="K199" s="46" t="s">
        <v>296</v>
      </c>
      <c r="L199" s="7"/>
      <c r="M199" s="12"/>
      <c r="N199" s="12"/>
      <c r="O199" s="12"/>
    </row>
    <row r="200" spans="1:17" ht="12" customHeight="1" x14ac:dyDescent="0.2">
      <c r="A200" s="12"/>
      <c r="B200" s="12"/>
      <c r="C200" s="22"/>
      <c r="D200" s="12"/>
      <c r="E200" s="12"/>
      <c r="F200" s="7"/>
      <c r="G200" s="22" t="s">
        <v>293</v>
      </c>
      <c r="H200" s="19">
        <f>+'Prog 1'!H197+'Prog 2'!H199</f>
        <v>12900000</v>
      </c>
      <c r="I200" s="22" t="s">
        <v>297</v>
      </c>
      <c r="J200" s="22"/>
      <c r="K200" s="46" t="s">
        <v>298</v>
      </c>
      <c r="L200" s="7"/>
      <c r="M200" s="12"/>
      <c r="N200" s="12"/>
      <c r="O200" s="12"/>
    </row>
    <row r="201" spans="1:17" ht="30.75" customHeight="1" x14ac:dyDescent="0.2">
      <c r="A201" s="12"/>
      <c r="B201" s="12"/>
      <c r="C201" s="22"/>
      <c r="D201" s="12"/>
      <c r="E201" s="12"/>
      <c r="F201" s="7"/>
      <c r="G201" s="22" t="s">
        <v>293</v>
      </c>
      <c r="H201" s="19">
        <f>+'Prog 1'!H198+'Prog 2'!H200</f>
        <v>179719573.59999999</v>
      </c>
      <c r="I201" s="22" t="s">
        <v>299</v>
      </c>
      <c r="J201" s="22"/>
      <c r="K201" s="46" t="s">
        <v>300</v>
      </c>
      <c r="L201" s="7"/>
      <c r="M201" s="12"/>
      <c r="N201" s="12"/>
      <c r="O201" s="12"/>
    </row>
    <row r="202" spans="1:17" ht="12" customHeight="1" x14ac:dyDescent="0.2">
      <c r="A202" s="12"/>
      <c r="B202" s="12"/>
      <c r="C202" s="22"/>
      <c r="D202" s="12"/>
      <c r="E202" s="12"/>
      <c r="F202" s="7"/>
      <c r="G202" s="22" t="s">
        <v>293</v>
      </c>
      <c r="H202" s="19">
        <f>+'Prog 1'!H199+'Prog 2'!H201</f>
        <v>0</v>
      </c>
      <c r="I202" s="22" t="s">
        <v>301</v>
      </c>
      <c r="J202" s="22"/>
      <c r="K202" s="46" t="s">
        <v>302</v>
      </c>
      <c r="L202" s="7"/>
      <c r="M202" s="12"/>
      <c r="N202" s="12"/>
      <c r="O202" s="12"/>
    </row>
    <row r="203" spans="1:17" ht="12" customHeight="1" x14ac:dyDescent="0.2">
      <c r="A203" s="12"/>
      <c r="B203" s="12"/>
      <c r="C203" s="22"/>
      <c r="D203" s="12"/>
      <c r="E203" s="12"/>
      <c r="F203" s="7"/>
      <c r="G203" s="22" t="s">
        <v>293</v>
      </c>
      <c r="H203" s="19">
        <f>+'Prog 1'!H200+'Prog 2'!H202</f>
        <v>0</v>
      </c>
      <c r="I203" s="22" t="s">
        <v>303</v>
      </c>
      <c r="J203" s="22"/>
      <c r="K203" s="46" t="s">
        <v>304</v>
      </c>
      <c r="L203" s="7"/>
      <c r="M203" s="12"/>
      <c r="N203" s="12"/>
      <c r="O203" s="12"/>
    </row>
    <row r="204" spans="1:17" ht="12" customHeight="1" x14ac:dyDescent="0.2">
      <c r="A204" s="12"/>
      <c r="B204" s="12"/>
      <c r="C204" s="22"/>
      <c r="D204" s="12"/>
      <c r="E204" s="12"/>
      <c r="F204" s="7"/>
      <c r="G204" s="22" t="s">
        <v>293</v>
      </c>
      <c r="H204" s="19">
        <f>+'Prog 1'!H201+'Prog 2'!H203</f>
        <v>0</v>
      </c>
      <c r="I204" s="22" t="s">
        <v>305</v>
      </c>
      <c r="J204" s="22"/>
      <c r="K204" s="46" t="s">
        <v>592</v>
      </c>
      <c r="L204" s="7"/>
      <c r="M204" s="12"/>
      <c r="N204" s="12"/>
      <c r="O204" s="12"/>
    </row>
    <row r="205" spans="1:17" ht="12" customHeight="1" x14ac:dyDescent="0.2">
      <c r="A205" s="12"/>
      <c r="B205" s="12"/>
      <c r="C205" s="22"/>
      <c r="D205" s="12"/>
      <c r="E205" s="12"/>
      <c r="F205" s="7"/>
      <c r="G205" s="22" t="s">
        <v>293</v>
      </c>
      <c r="H205" s="19">
        <f>+'Prog 1'!H202+'Prog 2'!H204</f>
        <v>0</v>
      </c>
      <c r="I205" s="22" t="s">
        <v>306</v>
      </c>
      <c r="J205" s="22"/>
      <c r="K205" s="46" t="s">
        <v>307</v>
      </c>
      <c r="L205" s="7"/>
      <c r="M205" s="12"/>
      <c r="N205" s="12"/>
      <c r="O205" s="12"/>
    </row>
    <row r="206" spans="1:17" ht="12" customHeight="1" x14ac:dyDescent="0.2">
      <c r="A206" s="12"/>
      <c r="B206" s="12"/>
      <c r="C206" s="22"/>
      <c r="D206" s="12"/>
      <c r="E206" s="12"/>
      <c r="F206" s="7"/>
      <c r="G206" s="22" t="s">
        <v>293</v>
      </c>
      <c r="H206" s="19">
        <f>+'Prog 1'!H203+'Prog 2'!H205</f>
        <v>0</v>
      </c>
      <c r="I206" s="22" t="s">
        <v>308</v>
      </c>
      <c r="J206" s="22"/>
      <c r="K206" s="46" t="s">
        <v>309</v>
      </c>
      <c r="L206" s="7"/>
      <c r="M206" s="12"/>
      <c r="N206" s="12"/>
      <c r="O206" s="12"/>
    </row>
    <row r="207" spans="1:17" ht="12" customHeight="1" x14ac:dyDescent="0.2">
      <c r="A207" s="12"/>
      <c r="B207" s="12"/>
      <c r="C207" s="22"/>
      <c r="D207" s="12"/>
      <c r="E207" s="12"/>
      <c r="F207" s="7"/>
      <c r="G207" s="22" t="s">
        <v>293</v>
      </c>
      <c r="H207" s="19">
        <f>+'Prog 1'!H204+'Prog 2'!H206</f>
        <v>0</v>
      </c>
      <c r="I207" s="22" t="s">
        <v>310</v>
      </c>
      <c r="J207" s="22"/>
      <c r="K207" s="46" t="s">
        <v>619</v>
      </c>
      <c r="L207" s="7"/>
      <c r="M207" s="12"/>
      <c r="N207" s="12"/>
      <c r="O207" s="12"/>
    </row>
    <row r="208" spans="1:17" ht="12" customHeight="1" x14ac:dyDescent="0.2">
      <c r="A208" s="12"/>
      <c r="B208" s="12"/>
      <c r="C208" s="22"/>
      <c r="D208" s="12"/>
      <c r="E208" s="12"/>
      <c r="F208" s="7"/>
      <c r="G208" s="8" t="s">
        <v>293</v>
      </c>
      <c r="H208" s="19">
        <f>+'Prog 1'!H205+'Prog 2'!H207</f>
        <v>0</v>
      </c>
      <c r="I208" s="8" t="s">
        <v>166</v>
      </c>
      <c r="J208" s="8"/>
      <c r="K208" s="49" t="s">
        <v>544</v>
      </c>
      <c r="L208" s="201" t="s">
        <v>633</v>
      </c>
      <c r="M208" s="22" t="s">
        <v>293</v>
      </c>
      <c r="N208" s="22"/>
      <c r="O208" s="8" t="s">
        <v>321</v>
      </c>
      <c r="P208" s="22"/>
      <c r="Q208" s="20" t="s">
        <v>622</v>
      </c>
    </row>
    <row r="209" spans="1:17" ht="12" customHeight="1" x14ac:dyDescent="0.2">
      <c r="A209" s="12"/>
      <c r="B209" s="12"/>
      <c r="C209" s="22"/>
      <c r="D209" s="12"/>
      <c r="E209" s="12"/>
      <c r="F209" s="7"/>
      <c r="G209" s="22" t="s">
        <v>293</v>
      </c>
      <c r="H209" s="19">
        <f>+'Prog 1'!H206+'Prog 2'!H208</f>
        <v>0</v>
      </c>
      <c r="I209" s="22" t="s">
        <v>167</v>
      </c>
      <c r="J209" s="22"/>
      <c r="K209" s="46" t="s">
        <v>168</v>
      </c>
      <c r="L209" s="201"/>
      <c r="M209" s="22" t="s">
        <v>293</v>
      </c>
      <c r="N209" s="22"/>
      <c r="O209" s="22" t="s">
        <v>329</v>
      </c>
      <c r="P209" s="22"/>
      <c r="Q209" s="12" t="s">
        <v>330</v>
      </c>
    </row>
    <row r="210" spans="1:17" ht="12" customHeight="1" x14ac:dyDescent="0.2">
      <c r="A210" s="12"/>
      <c r="B210" s="12"/>
      <c r="C210" s="22"/>
      <c r="D210" s="12"/>
      <c r="E210" s="12"/>
      <c r="F210" s="7"/>
      <c r="G210" s="22" t="s">
        <v>293</v>
      </c>
      <c r="H210" s="19">
        <f>+'Prog 1'!H207+'Prog 2'!H209</f>
        <v>2500000</v>
      </c>
      <c r="I210" s="22" t="s">
        <v>169</v>
      </c>
      <c r="J210" s="22"/>
      <c r="K210" s="46" t="s">
        <v>934</v>
      </c>
      <c r="L210" s="7"/>
      <c r="M210" s="12"/>
      <c r="N210" s="12"/>
      <c r="O210" s="12"/>
    </row>
    <row r="211" spans="1:17" ht="12" customHeight="1" x14ac:dyDescent="0.2">
      <c r="A211" s="12"/>
      <c r="B211" s="12"/>
      <c r="C211" s="12"/>
      <c r="D211" s="12"/>
      <c r="E211" s="12"/>
      <c r="F211" s="7"/>
      <c r="G211" s="22" t="s">
        <v>293</v>
      </c>
      <c r="H211" s="19">
        <f>+'Prog 1'!H208+'Prog 2'!H210</f>
        <v>0</v>
      </c>
      <c r="I211" s="22" t="s">
        <v>170</v>
      </c>
      <c r="J211" s="22"/>
      <c r="K211" s="46" t="s">
        <v>171</v>
      </c>
      <c r="L211" s="7"/>
      <c r="M211" s="12"/>
      <c r="N211" s="12"/>
      <c r="O211" s="12"/>
    </row>
    <row r="212" spans="1:17" ht="12" customHeight="1" x14ac:dyDescent="0.2">
      <c r="A212" s="12"/>
      <c r="B212" s="12"/>
      <c r="C212" s="12"/>
      <c r="D212" s="12"/>
      <c r="E212" s="12"/>
      <c r="F212" s="7"/>
      <c r="G212" s="22" t="s">
        <v>293</v>
      </c>
      <c r="H212" s="19">
        <f>+'Prog 1'!H209+'Prog 2'!H211</f>
        <v>2040959.7</v>
      </c>
      <c r="I212" s="22" t="s">
        <v>172</v>
      </c>
      <c r="J212" s="22"/>
      <c r="K212" s="46" t="s">
        <v>173</v>
      </c>
      <c r="L212" s="7"/>
      <c r="M212" s="12"/>
      <c r="N212" s="12"/>
      <c r="O212" s="12"/>
    </row>
    <row r="213" spans="1:17" ht="12" customHeight="1" x14ac:dyDescent="0.2">
      <c r="A213" s="12"/>
      <c r="B213" s="12"/>
      <c r="C213" s="22"/>
      <c r="D213" s="12"/>
      <c r="E213" s="12"/>
      <c r="F213" s="7"/>
      <c r="G213" s="22"/>
      <c r="H213" s="29"/>
      <c r="I213" s="22"/>
      <c r="J213" s="22"/>
      <c r="K213" s="46"/>
      <c r="L213" s="7"/>
      <c r="M213" s="12"/>
      <c r="N213" s="12"/>
      <c r="O213" s="12"/>
    </row>
    <row r="214" spans="1:17" ht="12" customHeight="1" x14ac:dyDescent="0.2">
      <c r="A214" s="12"/>
      <c r="B214" s="12"/>
      <c r="C214" s="22" t="s">
        <v>311</v>
      </c>
      <c r="D214" s="12" t="s">
        <v>607</v>
      </c>
      <c r="E214" s="12"/>
      <c r="F214" s="7"/>
      <c r="G214" s="8" t="s">
        <v>311</v>
      </c>
      <c r="H214" s="16">
        <f>SUM(H215:H235)</f>
        <v>29337691.670000002</v>
      </c>
      <c r="I214" s="8" t="s">
        <v>312</v>
      </c>
      <c r="J214" s="8"/>
      <c r="K214" s="49" t="s">
        <v>558</v>
      </c>
      <c r="L214" s="7"/>
      <c r="M214" s="12"/>
      <c r="N214" s="12"/>
      <c r="O214" s="12"/>
    </row>
    <row r="215" spans="1:17" ht="12" customHeight="1" x14ac:dyDescent="0.2">
      <c r="A215" s="12"/>
      <c r="B215" s="12"/>
      <c r="C215" s="22"/>
      <c r="D215" s="12" t="s">
        <v>0</v>
      </c>
      <c r="E215" s="12"/>
      <c r="F215" s="7"/>
      <c r="G215" s="22" t="s">
        <v>311</v>
      </c>
      <c r="H215" s="19">
        <f>+'Prog 1'!H212+'Prog 2'!H214</f>
        <v>0</v>
      </c>
      <c r="I215" s="22" t="s">
        <v>313</v>
      </c>
      <c r="J215" s="22"/>
      <c r="K215" s="46" t="s">
        <v>314</v>
      </c>
      <c r="L215" s="7"/>
      <c r="M215" s="12"/>
      <c r="N215" s="12"/>
      <c r="O215" s="12"/>
      <c r="Q215" s="26"/>
    </row>
    <row r="216" spans="1:17" ht="12" customHeight="1" x14ac:dyDescent="0.2">
      <c r="A216" s="12"/>
      <c r="B216" s="12"/>
      <c r="C216" s="22"/>
      <c r="D216" s="12"/>
      <c r="E216" s="12"/>
      <c r="F216" s="7"/>
      <c r="G216" s="22" t="s">
        <v>311</v>
      </c>
      <c r="H216" s="19">
        <f>+'Prog 1'!H213+'Prog 2'!H215</f>
        <v>0</v>
      </c>
      <c r="I216" s="22" t="s">
        <v>315</v>
      </c>
      <c r="J216" s="22"/>
      <c r="K216" s="46" t="s">
        <v>316</v>
      </c>
      <c r="L216" s="7"/>
      <c r="M216" s="12"/>
      <c r="N216" s="12"/>
      <c r="O216" s="12"/>
    </row>
    <row r="217" spans="1:17" ht="12" customHeight="1" x14ac:dyDescent="0.2">
      <c r="A217" s="12"/>
      <c r="B217" s="12"/>
      <c r="C217" s="22"/>
      <c r="D217" s="12"/>
      <c r="E217" s="12"/>
      <c r="F217" s="7"/>
      <c r="G217" s="22" t="s">
        <v>311</v>
      </c>
      <c r="H217" s="19">
        <f>+'Prog 1'!H214+'Prog 2'!H216</f>
        <v>0</v>
      </c>
      <c r="I217" s="22" t="s">
        <v>317</v>
      </c>
      <c r="J217" s="22"/>
      <c r="K217" s="46" t="s">
        <v>318</v>
      </c>
      <c r="L217" s="7"/>
      <c r="M217" s="12"/>
      <c r="N217" s="12"/>
      <c r="O217" s="12"/>
    </row>
    <row r="218" spans="1:17" ht="12" customHeight="1" x14ac:dyDescent="0.2">
      <c r="A218" s="12"/>
      <c r="B218" s="12"/>
      <c r="C218" s="22"/>
      <c r="D218" s="12"/>
      <c r="E218" s="12"/>
      <c r="F218" s="7"/>
      <c r="G218" s="22" t="s">
        <v>311</v>
      </c>
      <c r="H218" s="19">
        <f>+'Prog 1'!H215+'Prog 2'!H217</f>
        <v>0</v>
      </c>
      <c r="I218" s="22" t="s">
        <v>319</v>
      </c>
      <c r="J218" s="22"/>
      <c r="K218" s="46" t="s">
        <v>320</v>
      </c>
      <c r="L218" s="7"/>
      <c r="M218" s="12"/>
      <c r="N218" s="12"/>
      <c r="O218" s="12"/>
      <c r="Q218" s="26"/>
    </row>
    <row r="219" spans="1:17" ht="12" customHeight="1" x14ac:dyDescent="0.2">
      <c r="A219" s="12"/>
      <c r="B219" s="12"/>
      <c r="C219" s="22"/>
      <c r="D219" s="12"/>
      <c r="E219" s="12"/>
      <c r="F219" s="7"/>
      <c r="G219" s="22" t="s">
        <v>311</v>
      </c>
      <c r="H219" s="19"/>
      <c r="I219" s="8" t="s">
        <v>321</v>
      </c>
      <c r="J219" s="8"/>
      <c r="K219" s="49" t="s">
        <v>559</v>
      </c>
      <c r="L219" s="7"/>
      <c r="M219" s="12"/>
      <c r="N219" s="12"/>
      <c r="O219" s="12"/>
    </row>
    <row r="220" spans="1:17" ht="12" customHeight="1" x14ac:dyDescent="0.2">
      <c r="A220" s="12"/>
      <c r="B220" s="12"/>
      <c r="C220" s="22"/>
      <c r="D220" s="12"/>
      <c r="E220" s="12"/>
      <c r="F220" s="7"/>
      <c r="G220" s="22" t="s">
        <v>311</v>
      </c>
      <c r="H220" s="19">
        <f>+'Prog 1'!H217+'Prog 2'!H219</f>
        <v>6183158.6500000004</v>
      </c>
      <c r="I220" s="22" t="s">
        <v>322</v>
      </c>
      <c r="J220" s="22"/>
      <c r="K220" s="46" t="s">
        <v>323</v>
      </c>
      <c r="L220" s="7"/>
      <c r="M220" s="12"/>
      <c r="N220" s="12"/>
      <c r="O220" s="12"/>
    </row>
    <row r="221" spans="1:17" ht="12" customHeight="1" x14ac:dyDescent="0.2">
      <c r="A221" s="12"/>
      <c r="B221" s="12"/>
      <c r="C221" s="22"/>
      <c r="D221" s="12"/>
      <c r="E221" s="12"/>
      <c r="F221" s="7"/>
      <c r="G221" s="22" t="s">
        <v>311</v>
      </c>
      <c r="H221" s="19">
        <f>+'Prog 1'!H218+'Prog 2'!H220</f>
        <v>0</v>
      </c>
      <c r="I221" s="22" t="s">
        <v>324</v>
      </c>
      <c r="J221" s="22"/>
      <c r="K221" s="46" t="s">
        <v>325</v>
      </c>
      <c r="L221" s="7"/>
      <c r="M221" s="12"/>
      <c r="N221" s="12"/>
      <c r="O221" s="12"/>
    </row>
    <row r="222" spans="1:17" ht="12" customHeight="1" x14ac:dyDescent="0.2">
      <c r="A222" s="12"/>
      <c r="B222" s="12"/>
      <c r="C222" s="22"/>
      <c r="D222" s="12"/>
      <c r="E222" s="12"/>
      <c r="F222" s="7"/>
      <c r="G222" s="22" t="s">
        <v>311</v>
      </c>
      <c r="H222" s="19">
        <f>+'Prog 1'!H219+'Prog 2'!H221</f>
        <v>0</v>
      </c>
      <c r="I222" s="22" t="s">
        <v>326</v>
      </c>
      <c r="J222" s="22"/>
      <c r="K222" s="46" t="s">
        <v>627</v>
      </c>
      <c r="L222" s="7"/>
      <c r="M222" s="12"/>
      <c r="N222" s="12"/>
      <c r="O222" s="12"/>
    </row>
    <row r="223" spans="1:17" ht="12" customHeight="1" x14ac:dyDescent="0.2">
      <c r="A223" s="12"/>
      <c r="B223" s="12"/>
      <c r="C223" s="22"/>
      <c r="D223" s="12"/>
      <c r="E223" s="12"/>
      <c r="F223" s="7"/>
      <c r="G223" s="22" t="s">
        <v>311</v>
      </c>
      <c r="H223" s="19">
        <f>+'Prog 1'!H220+'Prog 2'!H222</f>
        <v>0</v>
      </c>
      <c r="I223" s="22" t="s">
        <v>327</v>
      </c>
      <c r="J223" s="22"/>
      <c r="K223" s="46" t="s">
        <v>328</v>
      </c>
      <c r="L223" s="7"/>
      <c r="M223" s="12"/>
      <c r="N223" s="12"/>
      <c r="O223" s="12"/>
    </row>
    <row r="224" spans="1:17" ht="12" customHeight="1" x14ac:dyDescent="0.2">
      <c r="A224" s="12"/>
      <c r="B224" s="12"/>
      <c r="C224" s="22"/>
      <c r="D224" s="12"/>
      <c r="E224" s="12"/>
      <c r="F224" s="7"/>
      <c r="G224" s="22" t="s">
        <v>311</v>
      </c>
      <c r="H224" s="19">
        <f>+'Prog 1'!H221+'Prog 2'!H223</f>
        <v>20662536.02</v>
      </c>
      <c r="I224" s="22" t="s">
        <v>331</v>
      </c>
      <c r="J224" s="22"/>
      <c r="K224" s="46" t="s">
        <v>626</v>
      </c>
      <c r="L224" s="7"/>
      <c r="M224" s="12"/>
      <c r="N224" s="12"/>
      <c r="O224" s="12"/>
    </row>
    <row r="225" spans="1:15" ht="12" customHeight="1" x14ac:dyDescent="0.2">
      <c r="A225" s="12"/>
      <c r="B225" s="12"/>
      <c r="C225" s="22"/>
      <c r="D225" s="12"/>
      <c r="E225" s="12"/>
      <c r="F225" s="7"/>
      <c r="G225" s="22" t="s">
        <v>311</v>
      </c>
      <c r="H225" s="19"/>
      <c r="I225" s="8" t="s">
        <v>332</v>
      </c>
      <c r="J225" s="8"/>
      <c r="K225" s="49" t="s">
        <v>560</v>
      </c>
      <c r="L225" s="7"/>
      <c r="M225" s="12"/>
      <c r="N225" s="12"/>
      <c r="O225" s="12"/>
    </row>
    <row r="226" spans="1:15" ht="12" customHeight="1" x14ac:dyDescent="0.2">
      <c r="A226" s="12"/>
      <c r="B226" s="12"/>
      <c r="C226" s="22"/>
      <c r="D226" s="12" t="s">
        <v>0</v>
      </c>
      <c r="E226" s="12"/>
      <c r="F226" s="7"/>
      <c r="G226" s="22" t="s">
        <v>311</v>
      </c>
      <c r="H226" s="19">
        <f>+'Prog 1'!H223+'Prog 2'!H225</f>
        <v>0</v>
      </c>
      <c r="I226" s="22" t="s">
        <v>333</v>
      </c>
      <c r="J226" s="22"/>
      <c r="K226" s="46" t="s">
        <v>334</v>
      </c>
      <c r="L226" s="7"/>
      <c r="M226" s="12"/>
      <c r="N226" s="12"/>
      <c r="O226" s="12"/>
    </row>
    <row r="227" spans="1:15" ht="12" customHeight="1" x14ac:dyDescent="0.2">
      <c r="A227" s="12"/>
      <c r="B227" s="12"/>
      <c r="C227" s="22"/>
      <c r="D227" s="12"/>
      <c r="E227" s="12"/>
      <c r="F227" s="7"/>
      <c r="G227" s="22" t="s">
        <v>311</v>
      </c>
      <c r="H227" s="19">
        <f>+'Prog 1'!H224+'Prog 2'!H226</f>
        <v>0</v>
      </c>
      <c r="I227" s="22" t="s">
        <v>335</v>
      </c>
      <c r="J227" s="22"/>
      <c r="K227" s="46" t="s">
        <v>336</v>
      </c>
      <c r="L227" s="7"/>
      <c r="M227" s="12"/>
      <c r="N227" s="12"/>
      <c r="O227" s="12"/>
    </row>
    <row r="228" spans="1:15" ht="12" customHeight="1" thickBot="1" x14ac:dyDescent="0.25">
      <c r="A228" s="36"/>
      <c r="B228" s="36"/>
      <c r="C228" s="27"/>
      <c r="D228" s="36"/>
      <c r="E228" s="36"/>
      <c r="F228" s="36"/>
      <c r="G228" s="27" t="s">
        <v>311</v>
      </c>
      <c r="H228" s="59">
        <f>+'Prog 1'!H225+'Prog 2'!H227</f>
        <v>0</v>
      </c>
      <c r="I228" s="27" t="s">
        <v>337</v>
      </c>
      <c r="J228" s="27"/>
      <c r="K228" s="53" t="s">
        <v>338</v>
      </c>
      <c r="L228" s="7"/>
      <c r="M228" s="12"/>
      <c r="N228" s="12"/>
      <c r="O228" s="12"/>
    </row>
    <row r="229" spans="1:15" ht="12" customHeight="1" x14ac:dyDescent="0.2">
      <c r="A229" s="12"/>
      <c r="B229" s="12"/>
      <c r="C229" s="22"/>
      <c r="D229" s="12"/>
      <c r="E229" s="12"/>
      <c r="F229" s="12"/>
      <c r="G229" s="22"/>
      <c r="H229" s="19"/>
      <c r="I229" s="22"/>
      <c r="J229" s="22"/>
      <c r="K229" s="46"/>
      <c r="L229" s="7"/>
      <c r="M229" s="12"/>
      <c r="N229" s="12"/>
      <c r="O229" s="12"/>
    </row>
    <row r="230" spans="1:15" ht="12" customHeight="1" x14ac:dyDescent="0.2">
      <c r="A230" s="12"/>
      <c r="B230" s="12"/>
      <c r="C230" s="22"/>
      <c r="D230" s="12"/>
      <c r="E230" s="12"/>
      <c r="F230" s="7"/>
      <c r="G230" s="22" t="s">
        <v>311</v>
      </c>
      <c r="H230" s="19">
        <f>+'Prog 1'!H227+'Prog 2'!H229</f>
        <v>0</v>
      </c>
      <c r="I230" s="22" t="s">
        <v>339</v>
      </c>
      <c r="J230" s="22"/>
      <c r="K230" s="46" t="s">
        <v>340</v>
      </c>
      <c r="L230" s="7"/>
      <c r="M230" s="12"/>
      <c r="N230" s="12"/>
      <c r="O230" s="12"/>
    </row>
    <row r="231" spans="1:15" ht="12" customHeight="1" x14ac:dyDescent="0.2">
      <c r="A231" s="12"/>
      <c r="B231" s="12"/>
      <c r="C231" s="22"/>
      <c r="D231" s="12"/>
      <c r="E231" s="12"/>
      <c r="F231" s="7"/>
      <c r="G231" s="22" t="s">
        <v>311</v>
      </c>
      <c r="H231" s="19"/>
      <c r="I231" s="8" t="s">
        <v>341</v>
      </c>
      <c r="J231" s="8"/>
      <c r="K231" s="49" t="s">
        <v>561</v>
      </c>
      <c r="L231" s="7"/>
      <c r="M231" s="12"/>
      <c r="N231" s="12"/>
      <c r="O231" s="12"/>
    </row>
    <row r="232" spans="1:15" ht="12" customHeight="1" x14ac:dyDescent="0.2">
      <c r="A232" s="12"/>
      <c r="B232" s="12"/>
      <c r="C232" s="22"/>
      <c r="D232" s="12" t="s">
        <v>0</v>
      </c>
      <c r="E232" s="12"/>
      <c r="F232" s="7"/>
      <c r="G232" s="22" t="s">
        <v>311</v>
      </c>
      <c r="H232" s="19">
        <f>+'Prog 1'!H229+'Prog 2'!H231</f>
        <v>0</v>
      </c>
      <c r="I232" s="22" t="s">
        <v>342</v>
      </c>
      <c r="J232" s="22"/>
      <c r="K232" s="46" t="s">
        <v>343</v>
      </c>
      <c r="L232" s="7"/>
      <c r="M232" s="12"/>
      <c r="N232" s="12"/>
      <c r="O232" s="12"/>
    </row>
    <row r="233" spans="1:15" ht="12" customHeight="1" x14ac:dyDescent="0.2">
      <c r="A233" s="12"/>
      <c r="B233" s="12"/>
      <c r="C233" s="22"/>
      <c r="D233" s="12"/>
      <c r="E233" s="12"/>
      <c r="F233" s="7"/>
      <c r="G233" s="22" t="s">
        <v>311</v>
      </c>
      <c r="H233" s="19"/>
      <c r="I233" s="8" t="s">
        <v>344</v>
      </c>
      <c r="J233" s="8"/>
      <c r="K233" s="49" t="s">
        <v>562</v>
      </c>
      <c r="L233" s="7"/>
      <c r="M233" s="12"/>
      <c r="N233" s="12"/>
      <c r="O233" s="12"/>
    </row>
    <row r="234" spans="1:15" ht="12" customHeight="1" x14ac:dyDescent="0.2">
      <c r="A234" s="12"/>
      <c r="B234" s="12"/>
      <c r="C234" s="22"/>
      <c r="D234" s="12"/>
      <c r="E234" s="12"/>
      <c r="F234" s="7"/>
      <c r="G234" s="22" t="s">
        <v>311</v>
      </c>
      <c r="H234" s="19">
        <f>+'Prog 1'!H231+'Prog 2'!H233</f>
        <v>1491997</v>
      </c>
      <c r="I234" s="22" t="s">
        <v>345</v>
      </c>
      <c r="J234" s="22"/>
      <c r="K234" s="46" t="s">
        <v>346</v>
      </c>
      <c r="L234" s="7"/>
      <c r="M234" s="12"/>
      <c r="N234" s="12"/>
      <c r="O234" s="12"/>
    </row>
    <row r="235" spans="1:15" ht="12" customHeight="1" x14ac:dyDescent="0.2">
      <c r="A235" s="12"/>
      <c r="B235" s="12"/>
      <c r="C235" s="22"/>
      <c r="D235" s="12"/>
      <c r="E235" s="12"/>
      <c r="F235" s="7"/>
      <c r="G235" s="22" t="s">
        <v>311</v>
      </c>
      <c r="H235" s="19">
        <f>+'Prog 1'!H232+'Prog 2'!H234</f>
        <v>1000000</v>
      </c>
      <c r="I235" s="22" t="s">
        <v>347</v>
      </c>
      <c r="J235" s="22"/>
      <c r="K235" s="46" t="s">
        <v>348</v>
      </c>
      <c r="L235" s="7"/>
      <c r="M235" s="12"/>
      <c r="N235" s="12"/>
      <c r="O235" s="12"/>
    </row>
    <row r="236" spans="1:15" ht="12" customHeight="1" x14ac:dyDescent="0.2">
      <c r="A236" s="12"/>
      <c r="B236" s="12"/>
      <c r="C236" s="22"/>
      <c r="D236" s="12"/>
      <c r="E236" s="12"/>
      <c r="F236" s="7"/>
      <c r="G236" s="22" t="s">
        <v>0</v>
      </c>
      <c r="H236" s="29"/>
      <c r="I236" s="22"/>
      <c r="J236" s="22"/>
      <c r="K236" s="46"/>
      <c r="L236" s="7"/>
      <c r="M236" s="12"/>
      <c r="N236" s="12"/>
      <c r="O236" s="12"/>
    </row>
    <row r="237" spans="1:15" ht="12" customHeight="1" x14ac:dyDescent="0.2">
      <c r="A237" s="12"/>
      <c r="B237" s="12"/>
      <c r="C237" s="22" t="s">
        <v>349</v>
      </c>
      <c r="D237" s="12" t="s">
        <v>609</v>
      </c>
      <c r="E237" s="12"/>
      <c r="F237" s="7"/>
      <c r="G237" s="8" t="s">
        <v>349</v>
      </c>
      <c r="H237" s="16">
        <f>SUM(H238:H239)</f>
        <v>100000000</v>
      </c>
      <c r="I237" s="8" t="s">
        <v>350</v>
      </c>
      <c r="J237" s="8"/>
      <c r="K237" s="49" t="s">
        <v>563</v>
      </c>
      <c r="L237" s="7"/>
      <c r="M237" s="12"/>
      <c r="N237" s="12"/>
      <c r="O237" s="12"/>
    </row>
    <row r="238" spans="1:15" ht="12" customHeight="1" x14ac:dyDescent="0.2">
      <c r="A238" s="12"/>
      <c r="B238" s="12"/>
      <c r="C238" s="12"/>
      <c r="D238" s="12" t="s">
        <v>0</v>
      </c>
      <c r="E238" s="12"/>
      <c r="F238" s="7"/>
      <c r="G238" s="22" t="s">
        <v>349</v>
      </c>
      <c r="H238" s="19">
        <f>+'Prog 1'!H235+'Prog 2'!H237</f>
        <v>100000000</v>
      </c>
      <c r="I238" s="22" t="s">
        <v>351</v>
      </c>
      <c r="J238" s="22"/>
      <c r="K238" s="46" t="s">
        <v>352</v>
      </c>
      <c r="L238" s="7"/>
      <c r="M238" s="12"/>
      <c r="N238" s="12"/>
      <c r="O238" s="12"/>
    </row>
    <row r="239" spans="1:15" ht="12" customHeight="1" x14ac:dyDescent="0.2">
      <c r="A239" s="12"/>
      <c r="B239" s="12"/>
      <c r="C239" s="12"/>
      <c r="D239" s="12" t="s">
        <v>0</v>
      </c>
      <c r="E239" s="12"/>
      <c r="F239" s="7"/>
      <c r="G239" s="22" t="s">
        <v>349</v>
      </c>
      <c r="H239" s="19">
        <f>+'Prog 1'!H236+'Prog 2'!H238</f>
        <v>0</v>
      </c>
      <c r="I239" s="22" t="s">
        <v>353</v>
      </c>
      <c r="J239" s="22"/>
      <c r="K239" s="46" t="s">
        <v>354</v>
      </c>
      <c r="L239" s="7"/>
      <c r="M239" s="12"/>
      <c r="N239" s="12"/>
      <c r="O239" s="12"/>
    </row>
    <row r="240" spans="1:15" ht="12" customHeight="1" x14ac:dyDescent="0.2">
      <c r="A240" s="12"/>
      <c r="B240" s="12"/>
      <c r="C240" s="12"/>
      <c r="D240" s="12"/>
      <c r="E240" s="12"/>
      <c r="F240" s="7"/>
      <c r="G240" s="22"/>
      <c r="H240" s="29"/>
      <c r="I240" s="22"/>
      <c r="J240" s="22"/>
      <c r="K240" s="46"/>
      <c r="L240" s="7"/>
      <c r="M240" s="12"/>
      <c r="N240" s="12"/>
      <c r="O240" s="12"/>
    </row>
    <row r="241" spans="1:16" s="1" customFormat="1" ht="12" customHeight="1" x14ac:dyDescent="0.2">
      <c r="A241" s="8" t="s">
        <v>355</v>
      </c>
      <c r="B241" s="9" t="s">
        <v>356</v>
      </c>
      <c r="C241" s="9"/>
      <c r="D241" s="9"/>
      <c r="E241" s="9"/>
      <c r="F241" s="7"/>
      <c r="G241" s="9">
        <v>2</v>
      </c>
      <c r="H241" s="10">
        <f>+H243+H254</f>
        <v>50017454.776799999</v>
      </c>
      <c r="I241" s="8">
        <v>5</v>
      </c>
      <c r="J241" s="8"/>
      <c r="K241" s="49" t="s">
        <v>597</v>
      </c>
      <c r="L241" s="7"/>
      <c r="M241" s="12"/>
      <c r="N241" s="12"/>
      <c r="O241" s="12"/>
      <c r="P241" s="30"/>
    </row>
    <row r="242" spans="1:16" s="1" customFormat="1" ht="12" customHeight="1" x14ac:dyDescent="0.2">
      <c r="A242" s="12"/>
      <c r="B242" s="12"/>
      <c r="C242" s="12"/>
      <c r="D242" s="12"/>
      <c r="E242" s="12"/>
      <c r="F242" s="7"/>
      <c r="G242" s="12"/>
      <c r="H242" s="10"/>
      <c r="I242" s="22"/>
      <c r="J242" s="22"/>
      <c r="K242" s="46"/>
      <c r="L242" s="7"/>
      <c r="M242" s="12"/>
      <c r="N242" s="12"/>
      <c r="O242" s="12"/>
      <c r="P242" s="30"/>
    </row>
    <row r="243" spans="1:16" s="1" customFormat="1" ht="12" customHeight="1" x14ac:dyDescent="0.2">
      <c r="A243" s="12"/>
      <c r="B243" s="8" t="s">
        <v>357</v>
      </c>
      <c r="C243" s="9" t="s">
        <v>601</v>
      </c>
      <c r="D243" s="12"/>
      <c r="E243" s="12"/>
      <c r="F243" s="7"/>
      <c r="G243" s="8" t="s">
        <v>0</v>
      </c>
      <c r="H243" s="10">
        <f>SUM(H245:H252)</f>
        <v>0</v>
      </c>
      <c r="I243" s="8" t="s">
        <v>358</v>
      </c>
      <c r="J243" s="8"/>
      <c r="K243" s="49" t="s">
        <v>564</v>
      </c>
      <c r="L243" s="7"/>
      <c r="M243" s="12"/>
      <c r="N243" s="12"/>
      <c r="O243" s="12"/>
      <c r="P243" s="30"/>
    </row>
    <row r="244" spans="1:16" s="1" customFormat="1" ht="12" customHeight="1" x14ac:dyDescent="0.2">
      <c r="A244" s="12"/>
      <c r="B244" s="8"/>
      <c r="C244" s="9"/>
      <c r="D244" s="12"/>
      <c r="E244" s="12"/>
      <c r="F244" s="7"/>
      <c r="G244" s="8"/>
      <c r="H244" s="10"/>
      <c r="I244" s="8"/>
      <c r="J244" s="8"/>
      <c r="K244" s="49"/>
      <c r="L244" s="7"/>
      <c r="M244" s="12"/>
      <c r="N244" s="12"/>
      <c r="O244" s="12"/>
      <c r="P244" s="30"/>
    </row>
    <row r="245" spans="1:16" s="1" customFormat="1" ht="12" customHeight="1" x14ac:dyDescent="0.2">
      <c r="A245" s="12"/>
      <c r="B245" s="4"/>
      <c r="C245" s="22" t="s">
        <v>359</v>
      </c>
      <c r="D245" s="12" t="s">
        <v>360</v>
      </c>
      <c r="E245" s="12"/>
      <c r="F245" s="7"/>
      <c r="G245" s="22" t="s">
        <v>359</v>
      </c>
      <c r="H245" s="10">
        <f>+'Prog 1'!H242+'Prog 2'!H244</f>
        <v>0</v>
      </c>
      <c r="I245" s="22" t="s">
        <v>361</v>
      </c>
      <c r="J245" s="22"/>
      <c r="K245" s="46" t="s">
        <v>362</v>
      </c>
      <c r="L245" s="7"/>
      <c r="M245" s="12"/>
      <c r="N245" s="12"/>
      <c r="O245" s="12"/>
      <c r="P245" s="30"/>
    </row>
    <row r="246" spans="1:16" s="1" customFormat="1" ht="12" customHeight="1" x14ac:dyDescent="0.2">
      <c r="A246" s="12"/>
      <c r="B246" s="4"/>
      <c r="C246" s="22" t="s">
        <v>363</v>
      </c>
      <c r="D246" s="12" t="s">
        <v>610</v>
      </c>
      <c r="E246" s="12"/>
      <c r="F246" s="7"/>
      <c r="G246" s="22" t="s">
        <v>363</v>
      </c>
      <c r="H246" s="10">
        <f>+'Prog 1'!H243+'Prog 2'!H245</f>
        <v>0</v>
      </c>
      <c r="I246" s="22" t="s">
        <v>364</v>
      </c>
      <c r="J246" s="22"/>
      <c r="K246" s="46" t="s">
        <v>365</v>
      </c>
      <c r="L246" s="7"/>
      <c r="M246" s="12"/>
      <c r="N246" s="12"/>
      <c r="O246" s="12"/>
      <c r="P246" s="30"/>
    </row>
    <row r="247" spans="1:16" s="1" customFormat="1" ht="12" customHeight="1" x14ac:dyDescent="0.2">
      <c r="A247" s="12"/>
      <c r="B247" s="4"/>
      <c r="C247" s="12"/>
      <c r="D247" s="12"/>
      <c r="E247" s="12"/>
      <c r="F247" s="7"/>
      <c r="G247" s="22" t="s">
        <v>363</v>
      </c>
      <c r="H247" s="10">
        <f>+'Prog 1'!H244+'Prog 2'!H246</f>
        <v>0</v>
      </c>
      <c r="I247" s="22" t="s">
        <v>366</v>
      </c>
      <c r="J247" s="22"/>
      <c r="K247" s="46" t="s">
        <v>367</v>
      </c>
      <c r="L247" s="7"/>
      <c r="M247" s="12"/>
      <c r="N247" s="12"/>
      <c r="O247" s="12"/>
      <c r="P247" s="30"/>
    </row>
    <row r="248" spans="1:16" s="1" customFormat="1" ht="12" customHeight="1" x14ac:dyDescent="0.2">
      <c r="A248" s="12"/>
      <c r="B248" s="12"/>
      <c r="C248" s="12"/>
      <c r="D248" s="12"/>
      <c r="E248" s="12"/>
      <c r="F248" s="7"/>
      <c r="G248" s="22" t="s">
        <v>363</v>
      </c>
      <c r="H248" s="10">
        <f>+'Prog 1'!H245+'Prog 2'!H247</f>
        <v>0</v>
      </c>
      <c r="I248" s="22" t="s">
        <v>368</v>
      </c>
      <c r="J248" s="22"/>
      <c r="K248" s="46" t="s">
        <v>369</v>
      </c>
      <c r="L248" s="7"/>
      <c r="M248" s="12"/>
      <c r="N248" s="12"/>
      <c r="O248" s="12"/>
      <c r="P248" s="30"/>
    </row>
    <row r="249" spans="1:16" s="1" customFormat="1" ht="12" customHeight="1" x14ac:dyDescent="0.2">
      <c r="A249" s="12"/>
      <c r="B249" s="12"/>
      <c r="C249" s="12"/>
      <c r="D249" s="12"/>
      <c r="E249" s="12"/>
      <c r="F249" s="7"/>
      <c r="G249" s="22" t="s">
        <v>363</v>
      </c>
      <c r="H249" s="10">
        <f>+'Prog 1'!H246+'Prog 2'!H248</f>
        <v>0</v>
      </c>
      <c r="I249" s="22" t="s">
        <v>370</v>
      </c>
      <c r="J249" s="22"/>
      <c r="K249" s="46" t="s">
        <v>371</v>
      </c>
      <c r="L249" s="7"/>
      <c r="M249" s="12"/>
      <c r="N249" s="12"/>
      <c r="O249" s="12"/>
      <c r="P249" s="30"/>
    </row>
    <row r="250" spans="1:16" s="1" customFormat="1" ht="12" customHeight="1" x14ac:dyDescent="0.2">
      <c r="A250" s="12"/>
      <c r="B250" s="12"/>
      <c r="C250" s="22" t="s">
        <v>372</v>
      </c>
      <c r="D250" s="12" t="s">
        <v>611</v>
      </c>
      <c r="E250" s="12"/>
      <c r="F250" s="7"/>
      <c r="G250" s="22" t="s">
        <v>372</v>
      </c>
      <c r="H250" s="10">
        <f>+'Prog 1'!H247+'Prog 2'!H249</f>
        <v>0</v>
      </c>
      <c r="I250" s="22" t="s">
        <v>373</v>
      </c>
      <c r="J250" s="22"/>
      <c r="K250" s="46" t="s">
        <v>611</v>
      </c>
      <c r="L250" s="7"/>
      <c r="M250" s="12"/>
      <c r="N250" s="12"/>
      <c r="O250" s="12"/>
      <c r="P250" s="30"/>
    </row>
    <row r="251" spans="1:16" s="1" customFormat="1" ht="12" customHeight="1" x14ac:dyDescent="0.2">
      <c r="A251" s="12"/>
      <c r="B251" s="12"/>
      <c r="C251" s="22" t="s">
        <v>374</v>
      </c>
      <c r="D251" s="12" t="s">
        <v>375</v>
      </c>
      <c r="E251" s="12"/>
      <c r="F251" s="7"/>
      <c r="G251" s="22" t="s">
        <v>374</v>
      </c>
      <c r="H251" s="10">
        <f>+'Prog 1'!H248+'Prog 2'!H250</f>
        <v>0</v>
      </c>
      <c r="I251" s="22" t="s">
        <v>376</v>
      </c>
      <c r="J251" s="22"/>
      <c r="K251" s="46" t="s">
        <v>375</v>
      </c>
      <c r="L251" s="7"/>
      <c r="M251" s="12"/>
      <c r="N251" s="12"/>
      <c r="O251" s="12"/>
      <c r="P251" s="30"/>
    </row>
    <row r="252" spans="1:16" s="1" customFormat="1" ht="12" customHeight="1" x14ac:dyDescent="0.2">
      <c r="A252" s="12"/>
      <c r="B252" s="12"/>
      <c r="C252" s="22" t="s">
        <v>377</v>
      </c>
      <c r="D252" s="12" t="s">
        <v>612</v>
      </c>
      <c r="E252" s="12"/>
      <c r="F252" s="7"/>
      <c r="G252" s="22" t="s">
        <v>377</v>
      </c>
      <c r="H252" s="10">
        <f>+'Prog 1'!H249+'Prog 2'!H251</f>
        <v>0</v>
      </c>
      <c r="I252" s="22" t="s">
        <v>378</v>
      </c>
      <c r="J252" s="22"/>
      <c r="K252" s="46" t="s">
        <v>379</v>
      </c>
      <c r="L252" s="7"/>
      <c r="M252" s="12"/>
      <c r="N252" s="12"/>
      <c r="O252" s="12"/>
      <c r="P252" s="30"/>
    </row>
    <row r="253" spans="1:16" s="1" customFormat="1" ht="12" customHeight="1" x14ac:dyDescent="0.2">
      <c r="A253" s="12"/>
      <c r="B253" s="12"/>
      <c r="C253" s="22"/>
      <c r="D253" s="12"/>
      <c r="E253" s="12"/>
      <c r="F253" s="7"/>
      <c r="G253" s="22"/>
      <c r="H253" s="10"/>
      <c r="I253" s="22"/>
      <c r="J253" s="22"/>
      <c r="K253" s="46"/>
      <c r="L253" s="7"/>
      <c r="M253" s="12"/>
      <c r="N253" s="12"/>
      <c r="O253" s="12"/>
      <c r="P253" s="30"/>
    </row>
    <row r="254" spans="1:16" s="1" customFormat="1" ht="12" customHeight="1" x14ac:dyDescent="0.2">
      <c r="A254" s="12"/>
      <c r="B254" s="8" t="s">
        <v>380</v>
      </c>
      <c r="C254" s="9" t="s">
        <v>602</v>
      </c>
      <c r="D254" s="12"/>
      <c r="E254" s="12"/>
      <c r="F254" s="7"/>
      <c r="G254" s="22" t="s">
        <v>0</v>
      </c>
      <c r="H254" s="10">
        <f>SUM(H257:H277)</f>
        <v>50017454.776799999</v>
      </c>
      <c r="I254" s="12"/>
      <c r="J254" s="12"/>
      <c r="K254" s="46"/>
      <c r="L254" s="7"/>
      <c r="M254" s="12"/>
      <c r="N254" s="12"/>
      <c r="O254" s="12"/>
      <c r="P254" s="30"/>
    </row>
    <row r="255" spans="1:16" s="1" customFormat="1" ht="12" customHeight="1" x14ac:dyDescent="0.2">
      <c r="A255" s="12"/>
      <c r="B255" s="8"/>
      <c r="C255" s="9"/>
      <c r="D255" s="12"/>
      <c r="E255" s="12"/>
      <c r="F255" s="7"/>
      <c r="G255" s="22"/>
      <c r="I255" s="12"/>
      <c r="J255" s="12"/>
      <c r="K255" s="46"/>
      <c r="L255" s="7"/>
      <c r="M255" s="12"/>
      <c r="N255" s="12"/>
      <c r="O255" s="12"/>
      <c r="P255" s="30"/>
    </row>
    <row r="256" spans="1:16" s="1" customFormat="1" ht="12" customHeight="1" x14ac:dyDescent="0.2">
      <c r="A256" s="12"/>
      <c r="B256" s="12"/>
      <c r="C256" s="22" t="s">
        <v>381</v>
      </c>
      <c r="D256" s="12" t="s">
        <v>613</v>
      </c>
      <c r="E256" s="12"/>
      <c r="F256" s="7"/>
      <c r="G256" s="8" t="s">
        <v>381</v>
      </c>
      <c r="H256" s="10"/>
      <c r="I256" s="8" t="s">
        <v>382</v>
      </c>
      <c r="J256" s="8"/>
      <c r="K256" s="49" t="s">
        <v>565</v>
      </c>
      <c r="L256" s="7"/>
      <c r="M256" s="12"/>
      <c r="N256" s="12"/>
      <c r="O256" s="12"/>
      <c r="P256" s="30"/>
    </row>
    <row r="257" spans="1:16" s="1" customFormat="1" ht="12" customHeight="1" x14ac:dyDescent="0.2">
      <c r="A257" s="12"/>
      <c r="B257" s="12"/>
      <c r="C257" s="12"/>
      <c r="D257" s="12"/>
      <c r="E257" s="12"/>
      <c r="F257" s="7"/>
      <c r="G257" s="22" t="s">
        <v>381</v>
      </c>
      <c r="H257" s="10">
        <v>0</v>
      </c>
      <c r="I257" s="22" t="s">
        <v>383</v>
      </c>
      <c r="J257" s="22"/>
      <c r="K257" s="46" t="s">
        <v>384</v>
      </c>
      <c r="L257" s="7"/>
      <c r="M257" s="12"/>
      <c r="N257" s="12"/>
      <c r="O257" s="12"/>
      <c r="P257" s="30"/>
    </row>
    <row r="258" spans="1:16" s="1" customFormat="1" ht="12" customHeight="1" x14ac:dyDescent="0.2">
      <c r="A258" s="12"/>
      <c r="B258" s="12"/>
      <c r="C258" s="12"/>
      <c r="D258" s="12"/>
      <c r="E258" s="12"/>
      <c r="F258" s="7"/>
      <c r="G258" s="22" t="s">
        <v>381</v>
      </c>
      <c r="H258" s="10">
        <v>0</v>
      </c>
      <c r="I258" s="22" t="s">
        <v>385</v>
      </c>
      <c r="J258" s="22"/>
      <c r="K258" s="46" t="s">
        <v>386</v>
      </c>
      <c r="L258" s="7"/>
      <c r="M258" s="12"/>
      <c r="N258" s="12"/>
      <c r="O258" s="12"/>
      <c r="P258" s="30"/>
    </row>
    <row r="259" spans="1:16" s="1" customFormat="1" ht="12" customHeight="1" x14ac:dyDescent="0.2">
      <c r="A259" s="12"/>
      <c r="B259" s="12"/>
      <c r="C259" s="12"/>
      <c r="D259" s="12"/>
      <c r="E259" s="12"/>
      <c r="F259" s="7"/>
      <c r="G259" s="22" t="s">
        <v>381</v>
      </c>
      <c r="H259" s="15">
        <f>+'Prog 1'!H256+'Prog 2'!H258</f>
        <v>3058800</v>
      </c>
      <c r="I259" s="22" t="s">
        <v>387</v>
      </c>
      <c r="J259" s="22"/>
      <c r="K259" s="46" t="s">
        <v>388</v>
      </c>
      <c r="L259" s="7"/>
      <c r="M259" s="12"/>
      <c r="N259" s="12"/>
      <c r="O259" s="12"/>
      <c r="P259" s="30"/>
    </row>
    <row r="260" spans="1:16" s="1" customFormat="1" ht="12" customHeight="1" x14ac:dyDescent="0.2">
      <c r="A260" s="12"/>
      <c r="B260" s="12"/>
      <c r="C260" s="12"/>
      <c r="D260" s="12"/>
      <c r="E260" s="12"/>
      <c r="F260" s="7"/>
      <c r="G260" s="22" t="s">
        <v>381</v>
      </c>
      <c r="H260" s="15">
        <f>+'Prog 1'!H257+'Prog 2'!H259</f>
        <v>3058800</v>
      </c>
      <c r="I260" s="22" t="s">
        <v>389</v>
      </c>
      <c r="J260" s="22"/>
      <c r="K260" s="46" t="s">
        <v>390</v>
      </c>
      <c r="L260" s="7"/>
      <c r="M260" s="12"/>
      <c r="N260" s="12"/>
      <c r="O260" s="12"/>
      <c r="P260" s="30"/>
    </row>
    <row r="261" spans="1:16" s="1" customFormat="1" ht="12" customHeight="1" x14ac:dyDescent="0.2">
      <c r="A261" s="12"/>
      <c r="B261" s="12"/>
      <c r="C261" s="12"/>
      <c r="D261" s="12"/>
      <c r="E261" s="12"/>
      <c r="F261" s="7"/>
      <c r="G261" s="22" t="s">
        <v>381</v>
      </c>
      <c r="H261" s="15">
        <f>+'Prog 1'!H258+'Prog 2'!H260</f>
        <v>21948964.776799999</v>
      </c>
      <c r="I261" s="22" t="s">
        <v>391</v>
      </c>
      <c r="J261" s="22"/>
      <c r="K261" s="46" t="s">
        <v>638</v>
      </c>
      <c r="L261" s="7"/>
      <c r="M261" s="12"/>
      <c r="N261" s="12"/>
      <c r="O261" s="12"/>
      <c r="P261" s="30"/>
    </row>
    <row r="262" spans="1:16" s="1" customFormat="1" ht="12.75" x14ac:dyDescent="0.2">
      <c r="A262" s="12"/>
      <c r="B262" s="12"/>
      <c r="C262" s="12"/>
      <c r="D262" s="12"/>
      <c r="E262" s="12"/>
      <c r="F262" s="7"/>
      <c r="G262" s="22" t="s">
        <v>381</v>
      </c>
      <c r="H262" s="15">
        <f>+'Prog 1'!H259+'Prog 2'!H261</f>
        <v>0</v>
      </c>
      <c r="I262" s="22" t="s">
        <v>392</v>
      </c>
      <c r="J262" s="22"/>
      <c r="K262" s="46" t="s">
        <v>393</v>
      </c>
      <c r="L262" s="7"/>
      <c r="M262" s="12"/>
      <c r="N262" s="12"/>
      <c r="O262" s="12"/>
      <c r="P262" s="30"/>
    </row>
    <row r="263" spans="1:16" s="1" customFormat="1" ht="13.5" customHeight="1" x14ac:dyDescent="0.2">
      <c r="A263" s="12"/>
      <c r="B263" s="12"/>
      <c r="C263" s="12"/>
      <c r="D263" s="12"/>
      <c r="E263" s="12"/>
      <c r="F263" s="7"/>
      <c r="G263" s="22" t="s">
        <v>381</v>
      </c>
      <c r="H263" s="15">
        <f>+'Prog 1'!H260+'Prog 2'!H262</f>
        <v>0</v>
      </c>
      <c r="I263" s="22" t="s">
        <v>394</v>
      </c>
      <c r="J263" s="22"/>
      <c r="K263" s="46" t="s">
        <v>395</v>
      </c>
      <c r="L263" s="7"/>
      <c r="M263" s="12"/>
      <c r="N263" s="12"/>
      <c r="O263" s="12"/>
      <c r="P263" s="30"/>
    </row>
    <row r="264" spans="1:16" s="1" customFormat="1" ht="12" customHeight="1" x14ac:dyDescent="0.2">
      <c r="A264" s="12"/>
      <c r="B264" s="12"/>
      <c r="C264" s="12"/>
      <c r="D264" s="12"/>
      <c r="E264" s="12"/>
      <c r="F264" s="7"/>
      <c r="G264" s="22" t="s">
        <v>381</v>
      </c>
      <c r="H264" s="15">
        <f>+'Prog 1'!H261+'Prog 2'!H263</f>
        <v>1019600</v>
      </c>
      <c r="I264" s="22" t="s">
        <v>598</v>
      </c>
      <c r="J264" s="22"/>
      <c r="K264" s="46" t="s">
        <v>625</v>
      </c>
      <c r="L264" s="7"/>
      <c r="M264" s="12"/>
      <c r="N264" s="12"/>
      <c r="O264" s="12"/>
      <c r="P264" s="30"/>
    </row>
    <row r="265" spans="1:16" s="1" customFormat="1" ht="12" customHeight="1" x14ac:dyDescent="0.2">
      <c r="A265" s="12"/>
      <c r="B265" s="12"/>
      <c r="C265" s="12"/>
      <c r="D265" s="12"/>
      <c r="E265" s="12"/>
      <c r="F265" s="7"/>
      <c r="G265" s="22"/>
      <c r="H265" s="15"/>
      <c r="I265" s="22"/>
      <c r="J265" s="22"/>
      <c r="K265" s="46"/>
      <c r="L265" s="7"/>
      <c r="M265" s="12"/>
      <c r="N265" s="12"/>
      <c r="O265" s="12"/>
      <c r="P265" s="30"/>
    </row>
    <row r="266" spans="1:16" s="1" customFormat="1" ht="12" customHeight="1" x14ac:dyDescent="0.2">
      <c r="A266" s="12"/>
      <c r="B266" s="12"/>
      <c r="C266" s="12"/>
      <c r="D266" s="12"/>
      <c r="E266" s="12"/>
      <c r="F266" s="7"/>
      <c r="G266" s="8" t="s">
        <v>381</v>
      </c>
      <c r="H266" s="15"/>
      <c r="I266" s="8" t="s">
        <v>396</v>
      </c>
      <c r="J266" s="8"/>
      <c r="K266" s="49" t="s">
        <v>566</v>
      </c>
      <c r="L266" s="7"/>
      <c r="M266" s="12"/>
      <c r="N266" s="12"/>
      <c r="O266" s="12"/>
      <c r="P266" s="30"/>
    </row>
    <row r="267" spans="1:16" s="1" customFormat="1" ht="12" customHeight="1" x14ac:dyDescent="0.2">
      <c r="A267" s="12"/>
      <c r="B267" s="12"/>
      <c r="C267" s="12"/>
      <c r="D267" s="12"/>
      <c r="E267" s="12"/>
      <c r="F267" s="7"/>
      <c r="G267" s="22" t="s">
        <v>381</v>
      </c>
      <c r="H267" s="15"/>
      <c r="I267" s="22" t="s">
        <v>397</v>
      </c>
      <c r="J267" s="22"/>
      <c r="K267" s="46" t="s">
        <v>398</v>
      </c>
      <c r="L267" s="7"/>
      <c r="M267" s="12"/>
      <c r="N267" s="12"/>
      <c r="O267" s="12"/>
      <c r="P267" s="30"/>
    </row>
    <row r="268" spans="1:16" s="1" customFormat="1" ht="12" customHeight="1" x14ac:dyDescent="0.2">
      <c r="A268" s="12"/>
      <c r="B268" s="12"/>
      <c r="C268" s="12"/>
      <c r="D268" s="12"/>
      <c r="E268" s="12"/>
      <c r="F268" s="7"/>
      <c r="G268" s="22" t="s">
        <v>0</v>
      </c>
      <c r="H268" s="15"/>
      <c r="I268" s="22"/>
      <c r="J268" s="22"/>
      <c r="K268" s="46"/>
      <c r="L268" s="7"/>
      <c r="M268" s="12"/>
      <c r="N268" s="12"/>
      <c r="O268" s="12"/>
      <c r="P268" s="30"/>
    </row>
    <row r="269" spans="1:16" s="1" customFormat="1" ht="12" customHeight="1" x14ac:dyDescent="0.2">
      <c r="A269" s="12"/>
      <c r="B269" s="12"/>
      <c r="C269" s="12"/>
      <c r="D269" s="12"/>
      <c r="E269" s="12"/>
      <c r="F269" s="7"/>
      <c r="G269" s="22" t="s">
        <v>0</v>
      </c>
      <c r="H269" s="15"/>
      <c r="I269" s="8" t="s">
        <v>399</v>
      </c>
      <c r="J269" s="8"/>
      <c r="K269" s="49" t="s">
        <v>567</v>
      </c>
      <c r="L269" s="7"/>
      <c r="M269" s="12"/>
      <c r="N269" s="12"/>
      <c r="O269" s="12"/>
      <c r="P269" s="30"/>
    </row>
    <row r="270" spans="1:16" s="1" customFormat="1" ht="12" customHeight="1" x14ac:dyDescent="0.2">
      <c r="A270" s="12"/>
      <c r="B270" s="12"/>
      <c r="C270" s="22" t="s">
        <v>400</v>
      </c>
      <c r="D270" s="12" t="s">
        <v>401</v>
      </c>
      <c r="E270" s="12"/>
      <c r="F270" s="7"/>
      <c r="G270" s="22" t="s">
        <v>400</v>
      </c>
      <c r="H270" s="15"/>
      <c r="I270" s="22" t="s">
        <v>402</v>
      </c>
      <c r="J270" s="22"/>
      <c r="K270" s="46" t="s">
        <v>401</v>
      </c>
      <c r="L270" s="7"/>
      <c r="M270" s="12"/>
      <c r="N270" s="12"/>
      <c r="O270" s="12"/>
      <c r="P270" s="30"/>
    </row>
    <row r="271" spans="1:16" s="1" customFormat="1" ht="12" customHeight="1" x14ac:dyDescent="0.2">
      <c r="A271" s="12"/>
      <c r="B271" s="12"/>
      <c r="C271" s="22" t="s">
        <v>403</v>
      </c>
      <c r="D271" s="12" t="s">
        <v>362</v>
      </c>
      <c r="E271" s="12"/>
      <c r="F271" s="7"/>
      <c r="G271" s="22" t="s">
        <v>403</v>
      </c>
      <c r="H271" s="15"/>
      <c r="I271" s="22" t="s">
        <v>404</v>
      </c>
      <c r="J271" s="22"/>
      <c r="K271" s="46" t="s">
        <v>405</v>
      </c>
      <c r="L271" s="7"/>
      <c r="M271" s="12"/>
      <c r="N271" s="12"/>
      <c r="O271" s="12"/>
      <c r="P271" s="30"/>
    </row>
    <row r="272" spans="1:16" s="1" customFormat="1" ht="12" customHeight="1" x14ac:dyDescent="0.2">
      <c r="A272" s="12"/>
      <c r="B272" s="12"/>
      <c r="C272" s="22"/>
      <c r="D272" s="12"/>
      <c r="E272" s="12"/>
      <c r="F272" s="7"/>
      <c r="G272" s="22" t="s">
        <v>403</v>
      </c>
      <c r="H272" s="15"/>
      <c r="I272" s="22" t="s">
        <v>406</v>
      </c>
      <c r="J272" s="22"/>
      <c r="K272" s="46" t="s">
        <v>407</v>
      </c>
      <c r="L272" s="7"/>
      <c r="M272" s="12"/>
      <c r="N272" s="12"/>
      <c r="O272" s="12"/>
      <c r="P272" s="30"/>
    </row>
    <row r="273" spans="1:16" s="1" customFormat="1" ht="12" customHeight="1" x14ac:dyDescent="0.2">
      <c r="A273" s="12"/>
      <c r="B273" s="12"/>
      <c r="C273" s="22"/>
      <c r="D273" s="12"/>
      <c r="E273" s="12"/>
      <c r="F273" s="7"/>
      <c r="G273" s="12"/>
      <c r="H273" s="15"/>
      <c r="I273" s="12"/>
      <c r="J273" s="12"/>
      <c r="K273" s="46"/>
      <c r="L273" s="7"/>
      <c r="M273" s="12"/>
      <c r="N273" s="12"/>
      <c r="O273" s="12"/>
      <c r="P273" s="30"/>
    </row>
    <row r="274" spans="1:16" s="1" customFormat="1" ht="12" customHeight="1" x14ac:dyDescent="0.2">
      <c r="A274" s="12"/>
      <c r="B274" s="12"/>
      <c r="C274" s="12"/>
      <c r="D274" s="12"/>
      <c r="E274" s="12"/>
      <c r="F274" s="7"/>
      <c r="G274" s="12" t="s">
        <v>0</v>
      </c>
      <c r="H274" s="15"/>
      <c r="I274" s="8" t="s">
        <v>396</v>
      </c>
      <c r="J274" s="8"/>
      <c r="K274" s="49" t="s">
        <v>566</v>
      </c>
      <c r="L274" s="7"/>
      <c r="M274" s="12"/>
      <c r="N274" s="12"/>
      <c r="O274" s="12"/>
      <c r="P274" s="30"/>
    </row>
    <row r="275" spans="1:16" s="1" customFormat="1" ht="12" customHeight="1" x14ac:dyDescent="0.2">
      <c r="A275" s="12"/>
      <c r="B275" s="12"/>
      <c r="C275" s="22" t="s">
        <v>408</v>
      </c>
      <c r="D275" s="12" t="s">
        <v>409</v>
      </c>
      <c r="E275" s="12"/>
      <c r="F275" s="7"/>
      <c r="G275" s="22" t="s">
        <v>408</v>
      </c>
      <c r="H275" s="15">
        <f>+'Prog 1'!H272+'Prog 2'!H274</f>
        <v>20931290</v>
      </c>
      <c r="I275" s="22" t="s">
        <v>410</v>
      </c>
      <c r="J275" s="22"/>
      <c r="K275" s="46" t="s">
        <v>411</v>
      </c>
      <c r="L275" s="7"/>
      <c r="M275" s="12"/>
      <c r="N275" s="12"/>
      <c r="O275" s="12"/>
      <c r="P275" s="30"/>
    </row>
    <row r="276" spans="1:16" s="1" customFormat="1" ht="12" customHeight="1" x14ac:dyDescent="0.2">
      <c r="A276" s="12"/>
      <c r="B276" s="12"/>
      <c r="C276" s="22" t="s">
        <v>412</v>
      </c>
      <c r="D276" s="12" t="s">
        <v>614</v>
      </c>
      <c r="E276" s="12"/>
      <c r="F276" s="7"/>
      <c r="G276" s="22" t="s">
        <v>412</v>
      </c>
      <c r="H276" s="29"/>
      <c r="I276" s="22" t="s">
        <v>413</v>
      </c>
      <c r="J276" s="22"/>
      <c r="K276" s="46" t="s">
        <v>414</v>
      </c>
      <c r="L276" s="7"/>
      <c r="M276" s="12"/>
      <c r="N276" s="12"/>
      <c r="O276" s="12"/>
      <c r="P276" s="30"/>
    </row>
    <row r="277" spans="1:16" s="1" customFormat="1" ht="12" customHeight="1" x14ac:dyDescent="0.2">
      <c r="A277" s="12"/>
      <c r="B277" s="12"/>
      <c r="C277" s="12"/>
      <c r="D277" s="12"/>
      <c r="E277" s="12"/>
      <c r="F277" s="7"/>
      <c r="G277" s="22" t="s">
        <v>412</v>
      </c>
      <c r="H277" s="29"/>
      <c r="I277" s="22" t="s">
        <v>415</v>
      </c>
      <c r="J277" s="22"/>
      <c r="K277" s="46" t="s">
        <v>416</v>
      </c>
      <c r="L277" s="7"/>
      <c r="M277" s="12"/>
      <c r="N277" s="12"/>
      <c r="O277" s="12"/>
      <c r="P277" s="30"/>
    </row>
    <row r="278" spans="1:16" s="1" customFormat="1" ht="12" customHeight="1" x14ac:dyDescent="0.2">
      <c r="A278" s="12"/>
      <c r="B278" s="12"/>
      <c r="C278" s="12"/>
      <c r="D278" s="12"/>
      <c r="E278" s="12"/>
      <c r="F278" s="7"/>
      <c r="G278" s="12"/>
      <c r="H278" s="15"/>
      <c r="I278" s="22"/>
      <c r="J278" s="22"/>
      <c r="K278" s="46"/>
      <c r="L278" s="7"/>
      <c r="M278" s="12"/>
      <c r="N278" s="12"/>
      <c r="O278" s="12"/>
      <c r="P278" s="30"/>
    </row>
    <row r="279" spans="1:16" s="1" customFormat="1" ht="12" customHeight="1" x14ac:dyDescent="0.2">
      <c r="A279" s="12"/>
      <c r="B279" s="12"/>
      <c r="C279" s="12"/>
      <c r="D279" s="12"/>
      <c r="E279" s="12"/>
      <c r="F279" s="7"/>
      <c r="G279" s="12"/>
      <c r="H279" s="15"/>
      <c r="I279" s="22"/>
      <c r="J279" s="22"/>
      <c r="K279" s="46"/>
      <c r="L279" s="7"/>
      <c r="M279" s="12"/>
      <c r="N279" s="12"/>
      <c r="O279" s="12"/>
      <c r="P279" s="30"/>
    </row>
    <row r="280" spans="1:16" s="1" customFormat="1" ht="12" customHeight="1" x14ac:dyDescent="0.2">
      <c r="A280" s="12"/>
      <c r="B280" s="8" t="s">
        <v>417</v>
      </c>
      <c r="C280" s="9" t="s">
        <v>418</v>
      </c>
      <c r="D280" s="12"/>
      <c r="E280" s="12"/>
      <c r="F280" s="7"/>
      <c r="G280" s="8" t="s">
        <v>417</v>
      </c>
      <c r="H280" s="16">
        <f>+H282+H291+H303</f>
        <v>0</v>
      </c>
      <c r="I280" s="8">
        <v>7</v>
      </c>
      <c r="J280" s="8"/>
      <c r="K280" s="49" t="s">
        <v>418</v>
      </c>
      <c r="L280" s="7"/>
      <c r="M280" s="12"/>
      <c r="N280" s="12"/>
      <c r="O280" s="12"/>
      <c r="P280" s="30"/>
    </row>
    <row r="281" spans="1:16" s="1" customFormat="1" ht="12" customHeight="1" x14ac:dyDescent="0.2">
      <c r="A281" s="12"/>
      <c r="B281" s="12"/>
      <c r="C281" s="12"/>
      <c r="D281" s="12"/>
      <c r="E281" s="12"/>
      <c r="F281" s="7"/>
      <c r="G281" s="12"/>
      <c r="H281" s="15"/>
      <c r="I281" s="22"/>
      <c r="J281" s="22"/>
      <c r="K281" s="46"/>
      <c r="L281" s="7"/>
      <c r="M281" s="12"/>
      <c r="N281" s="12"/>
      <c r="O281" s="12"/>
      <c r="P281" s="30"/>
    </row>
    <row r="282" spans="1:16" s="1" customFormat="1" ht="12" customHeight="1" x14ac:dyDescent="0.2">
      <c r="A282" s="12"/>
      <c r="B282" s="12"/>
      <c r="C282" s="22" t="s">
        <v>419</v>
      </c>
      <c r="D282" s="12" t="s">
        <v>615</v>
      </c>
      <c r="E282" s="12"/>
      <c r="F282" s="7"/>
      <c r="G282" s="8" t="s">
        <v>419</v>
      </c>
      <c r="H282" s="16"/>
      <c r="I282" s="8" t="s">
        <v>420</v>
      </c>
      <c r="J282" s="8"/>
      <c r="K282" s="49" t="s">
        <v>568</v>
      </c>
      <c r="L282" s="7"/>
      <c r="M282" s="12"/>
      <c r="N282" s="12"/>
      <c r="O282" s="12"/>
      <c r="P282" s="30"/>
    </row>
    <row r="283" spans="1:16" s="1" customFormat="1" ht="12" customHeight="1" x14ac:dyDescent="0.2">
      <c r="A283" s="12"/>
      <c r="B283" s="12"/>
      <c r="C283" s="22"/>
      <c r="D283" s="12"/>
      <c r="E283" s="12"/>
      <c r="F283" s="7"/>
      <c r="G283" s="22" t="s">
        <v>419</v>
      </c>
      <c r="H283" s="29"/>
      <c r="I283" s="22" t="s">
        <v>421</v>
      </c>
      <c r="J283" s="22"/>
      <c r="K283" s="46" t="s">
        <v>422</v>
      </c>
      <c r="L283" s="7"/>
      <c r="M283" s="12"/>
      <c r="N283" s="12"/>
      <c r="O283" s="12"/>
      <c r="P283" s="30"/>
    </row>
    <row r="284" spans="1:16" s="1" customFormat="1" ht="12" customHeight="1" x14ac:dyDescent="0.2">
      <c r="A284" s="12"/>
      <c r="B284" s="12"/>
      <c r="C284" s="22"/>
      <c r="D284" s="12"/>
      <c r="E284" s="12"/>
      <c r="F284" s="7"/>
      <c r="G284" s="22" t="s">
        <v>419</v>
      </c>
      <c r="H284" s="32"/>
      <c r="I284" s="22" t="s">
        <v>423</v>
      </c>
      <c r="J284" s="22"/>
      <c r="K284" s="46" t="s">
        <v>424</v>
      </c>
      <c r="L284" s="7"/>
      <c r="M284" s="12"/>
      <c r="N284" s="12"/>
      <c r="O284" s="12"/>
      <c r="P284" s="30"/>
    </row>
    <row r="285" spans="1:16" s="1" customFormat="1" ht="12" customHeight="1" x14ac:dyDescent="0.2">
      <c r="A285" s="12"/>
      <c r="B285" s="12"/>
      <c r="C285" s="22"/>
      <c r="D285" s="12"/>
      <c r="E285" s="12"/>
      <c r="F285" s="7"/>
      <c r="G285" s="22" t="s">
        <v>419</v>
      </c>
      <c r="H285" s="32"/>
      <c r="I285" s="22" t="s">
        <v>425</v>
      </c>
      <c r="J285" s="22"/>
      <c r="K285" s="46" t="s">
        <v>426</v>
      </c>
      <c r="L285" s="7"/>
      <c r="M285" s="12"/>
      <c r="N285" s="12"/>
      <c r="O285" s="12"/>
      <c r="P285" s="30"/>
    </row>
    <row r="286" spans="1:16" s="1" customFormat="1" ht="12" customHeight="1" x14ac:dyDescent="0.2">
      <c r="A286" s="12"/>
      <c r="B286" s="12"/>
      <c r="C286" s="22"/>
      <c r="D286" s="12"/>
      <c r="E286" s="12"/>
      <c r="F286" s="7"/>
      <c r="G286" s="22" t="s">
        <v>419</v>
      </c>
      <c r="H286" s="29"/>
      <c r="I286" s="22" t="s">
        <v>427</v>
      </c>
      <c r="J286" s="22"/>
      <c r="K286" s="46" t="s">
        <v>428</v>
      </c>
      <c r="L286" s="7"/>
      <c r="M286" s="12"/>
      <c r="N286" s="12"/>
      <c r="O286" s="12"/>
      <c r="P286" s="30"/>
    </row>
    <row r="287" spans="1:16" s="1" customFormat="1" ht="12" customHeight="1" x14ac:dyDescent="0.2">
      <c r="A287" s="12"/>
      <c r="B287" s="12"/>
      <c r="C287" s="22"/>
      <c r="D287" s="12"/>
      <c r="E287" s="12"/>
      <c r="F287" s="7"/>
      <c r="G287" s="22" t="s">
        <v>419</v>
      </c>
      <c r="H287" s="29"/>
      <c r="I287" s="22" t="s">
        <v>429</v>
      </c>
      <c r="J287" s="22"/>
      <c r="K287" s="46" t="s">
        <v>430</v>
      </c>
      <c r="L287" s="7"/>
      <c r="M287" s="12"/>
      <c r="N287" s="12"/>
      <c r="O287" s="12"/>
      <c r="P287" s="30"/>
    </row>
    <row r="288" spans="1:16" s="1" customFormat="1" ht="12" customHeight="1" x14ac:dyDescent="0.2">
      <c r="A288" s="12"/>
      <c r="B288" s="12"/>
      <c r="C288" s="22"/>
      <c r="D288" s="12"/>
      <c r="E288" s="12"/>
      <c r="F288" s="7"/>
      <c r="G288" s="22" t="s">
        <v>419</v>
      </c>
      <c r="H288" s="29"/>
      <c r="I288" s="22" t="s">
        <v>431</v>
      </c>
      <c r="J288" s="22"/>
      <c r="K288" s="46" t="s">
        <v>591</v>
      </c>
      <c r="L288" s="7"/>
      <c r="M288" s="12"/>
      <c r="N288" s="12"/>
      <c r="O288" s="12"/>
      <c r="P288" s="30"/>
    </row>
    <row r="289" spans="1:21" s="1" customFormat="1" ht="12" customHeight="1" x14ac:dyDescent="0.2">
      <c r="A289" s="12"/>
      <c r="B289" s="12"/>
      <c r="C289" s="22"/>
      <c r="D289" s="12"/>
      <c r="E289" s="12"/>
      <c r="F289" s="7"/>
      <c r="G289" s="22" t="s">
        <v>419</v>
      </c>
      <c r="H289" s="29"/>
      <c r="I289" s="22" t="s">
        <v>432</v>
      </c>
      <c r="J289" s="22"/>
      <c r="K289" s="46" t="s">
        <v>433</v>
      </c>
      <c r="L289" s="7"/>
      <c r="M289" s="12"/>
      <c r="N289" s="12"/>
      <c r="O289" s="12"/>
      <c r="P289" s="30"/>
    </row>
    <row r="290" spans="1:21" s="1" customFormat="1" ht="12" customHeight="1" x14ac:dyDescent="0.2">
      <c r="A290" s="12"/>
      <c r="B290" s="12"/>
      <c r="C290" s="22"/>
      <c r="D290" s="12"/>
      <c r="E290" s="12"/>
      <c r="F290" s="7"/>
      <c r="G290" s="12"/>
      <c r="H290" s="15"/>
      <c r="I290" s="22"/>
      <c r="J290" s="22"/>
      <c r="K290" s="46"/>
      <c r="L290" s="7"/>
      <c r="M290" s="12"/>
      <c r="N290" s="12"/>
      <c r="O290" s="12"/>
      <c r="P290" s="30"/>
    </row>
    <row r="291" spans="1:21" s="1" customFormat="1" ht="12" customHeight="1" x14ac:dyDescent="0.2">
      <c r="A291" s="12"/>
      <c r="B291" s="12"/>
      <c r="C291" s="22" t="s">
        <v>434</v>
      </c>
      <c r="D291" s="12" t="s">
        <v>616</v>
      </c>
      <c r="E291" s="12"/>
      <c r="F291" s="7"/>
      <c r="G291" s="8" t="s">
        <v>434</v>
      </c>
      <c r="H291" s="16">
        <f>SUM(H292:H299)</f>
        <v>0</v>
      </c>
      <c r="I291" s="8" t="s">
        <v>435</v>
      </c>
      <c r="J291" s="8"/>
      <c r="K291" s="49" t="s">
        <v>570</v>
      </c>
      <c r="L291" s="7"/>
      <c r="M291" s="12"/>
      <c r="N291" s="12"/>
      <c r="O291" s="12"/>
      <c r="P291" s="30"/>
    </row>
    <row r="292" spans="1:21" s="1" customFormat="1" ht="12" customHeight="1" x14ac:dyDescent="0.2">
      <c r="A292" s="12"/>
      <c r="B292" s="12"/>
      <c r="C292" s="22"/>
      <c r="D292" s="12" t="s">
        <v>0</v>
      </c>
      <c r="E292" s="12"/>
      <c r="F292" s="7"/>
      <c r="G292" s="22" t="s">
        <v>434</v>
      </c>
      <c r="H292" s="29"/>
      <c r="I292" s="22" t="s">
        <v>599</v>
      </c>
      <c r="J292" s="22"/>
      <c r="K292" s="46" t="s">
        <v>436</v>
      </c>
      <c r="L292" s="7"/>
      <c r="M292" s="12"/>
      <c r="N292" s="12"/>
      <c r="O292" s="12"/>
      <c r="P292" s="30"/>
    </row>
    <row r="293" spans="1:21" s="1" customFormat="1" ht="12" customHeight="1" x14ac:dyDescent="0.2">
      <c r="A293" s="12"/>
      <c r="B293" s="12"/>
      <c r="C293" s="22"/>
      <c r="D293" s="12"/>
      <c r="E293" s="12"/>
      <c r="F293" s="7"/>
      <c r="G293" s="22" t="s">
        <v>434</v>
      </c>
      <c r="H293" s="29"/>
      <c r="I293" s="8" t="s">
        <v>437</v>
      </c>
      <c r="J293" s="8"/>
      <c r="K293" s="49" t="s">
        <v>569</v>
      </c>
      <c r="L293" s="7"/>
      <c r="M293" s="12"/>
      <c r="N293" s="12"/>
      <c r="O293" s="12"/>
      <c r="P293" s="30"/>
    </row>
    <row r="294" spans="1:21" s="30" customFormat="1" ht="12" customHeight="1" x14ac:dyDescent="0.2">
      <c r="A294" s="12"/>
      <c r="B294" s="12"/>
      <c r="C294" s="22"/>
      <c r="D294" s="12"/>
      <c r="E294" s="12"/>
      <c r="F294" s="12"/>
      <c r="G294" s="22" t="s">
        <v>434</v>
      </c>
      <c r="H294" s="29"/>
      <c r="I294" s="22" t="s">
        <v>438</v>
      </c>
      <c r="J294" s="22"/>
      <c r="K294" s="46" t="s">
        <v>439</v>
      </c>
      <c r="L294" s="7"/>
      <c r="M294" s="12"/>
      <c r="N294" s="12"/>
      <c r="O294" s="12"/>
      <c r="Q294" s="1"/>
      <c r="R294" s="1"/>
      <c r="S294" s="1"/>
      <c r="T294" s="1"/>
      <c r="U294" s="1"/>
    </row>
    <row r="295" spans="1:21" s="1" customFormat="1" ht="12" customHeight="1" x14ac:dyDescent="0.2">
      <c r="A295" s="12"/>
      <c r="B295" s="12"/>
      <c r="C295" s="22"/>
      <c r="D295" s="12"/>
      <c r="E295" s="12"/>
      <c r="F295" s="12"/>
      <c r="G295" s="22" t="s">
        <v>434</v>
      </c>
      <c r="H295" s="29"/>
      <c r="I295" s="22" t="s">
        <v>440</v>
      </c>
      <c r="J295" s="22"/>
      <c r="K295" s="46" t="s">
        <v>441</v>
      </c>
      <c r="L295" s="7"/>
      <c r="M295" s="12"/>
      <c r="N295" s="12"/>
      <c r="O295" s="12"/>
      <c r="P295" s="30"/>
    </row>
    <row r="296" spans="1:21" s="1" customFormat="1" ht="12" customHeight="1" x14ac:dyDescent="0.2">
      <c r="A296" s="12"/>
      <c r="B296" s="12"/>
      <c r="C296" s="22"/>
      <c r="D296" s="12"/>
      <c r="E296" s="12"/>
      <c r="F296" s="7"/>
      <c r="G296" s="22" t="s">
        <v>434</v>
      </c>
      <c r="H296" s="29"/>
      <c r="I296" s="22" t="s">
        <v>442</v>
      </c>
      <c r="J296" s="22"/>
      <c r="K296" s="46" t="s">
        <v>443</v>
      </c>
      <c r="L296" s="7"/>
      <c r="M296" s="12"/>
      <c r="N296" s="12"/>
      <c r="O296" s="12"/>
      <c r="P296" s="30"/>
    </row>
    <row r="297" spans="1:21" s="1" customFormat="1" ht="12" customHeight="1" x14ac:dyDescent="0.2">
      <c r="A297" s="12"/>
      <c r="B297" s="12"/>
      <c r="C297" s="22"/>
      <c r="D297" s="12" t="s">
        <v>0</v>
      </c>
      <c r="E297" s="12"/>
      <c r="F297" s="7"/>
      <c r="G297" s="22" t="s">
        <v>434</v>
      </c>
      <c r="H297" s="29"/>
      <c r="I297" s="22" t="s">
        <v>444</v>
      </c>
      <c r="J297" s="22"/>
      <c r="K297" s="46" t="s">
        <v>445</v>
      </c>
      <c r="L297" s="7"/>
      <c r="M297" s="12"/>
      <c r="N297" s="12"/>
      <c r="O297" s="12"/>
      <c r="P297" s="30"/>
    </row>
    <row r="298" spans="1:21" s="1" customFormat="1" ht="12" customHeight="1" x14ac:dyDescent="0.2">
      <c r="A298" s="12"/>
      <c r="B298" s="12"/>
      <c r="C298" s="22"/>
      <c r="D298" s="12"/>
      <c r="E298" s="12"/>
      <c r="F298" s="7"/>
      <c r="G298" s="22" t="s">
        <v>434</v>
      </c>
      <c r="H298" s="29"/>
      <c r="I298" s="8" t="s">
        <v>446</v>
      </c>
      <c r="J298" s="8"/>
      <c r="K298" s="49" t="s">
        <v>571</v>
      </c>
      <c r="L298" s="7"/>
      <c r="M298" s="12"/>
      <c r="N298" s="12"/>
      <c r="O298" s="12"/>
      <c r="P298" s="30"/>
    </row>
    <row r="299" spans="1:21" s="1" customFormat="1" ht="12" customHeight="1" x14ac:dyDescent="0.2">
      <c r="A299" s="9" t="s">
        <v>0</v>
      </c>
      <c r="B299" s="12"/>
      <c r="C299" s="22"/>
      <c r="D299" s="12"/>
      <c r="E299" s="12"/>
      <c r="F299" s="7"/>
      <c r="G299" s="22" t="s">
        <v>434</v>
      </c>
      <c r="H299" s="29"/>
      <c r="I299" s="22" t="s">
        <v>448</v>
      </c>
      <c r="J299" s="22"/>
      <c r="K299" s="46" t="s">
        <v>447</v>
      </c>
      <c r="L299" s="7"/>
      <c r="M299" s="12"/>
      <c r="N299" s="12"/>
      <c r="O299" s="12"/>
      <c r="P299" s="30"/>
    </row>
    <row r="300" spans="1:21" s="1" customFormat="1" ht="12" customHeight="1" x14ac:dyDescent="0.2">
      <c r="A300" s="7"/>
      <c r="B300" s="7"/>
      <c r="C300" s="7"/>
      <c r="D300" s="7"/>
      <c r="E300" s="7"/>
      <c r="F300" s="7"/>
      <c r="G300" s="7"/>
      <c r="H300" s="32"/>
      <c r="I300" s="7"/>
      <c r="J300" s="7"/>
      <c r="K300" s="54"/>
      <c r="L300" s="7"/>
      <c r="M300" s="12"/>
      <c r="N300" s="12"/>
      <c r="O300" s="12"/>
      <c r="P300" s="30"/>
    </row>
    <row r="301" spans="1:21" s="1" customFormat="1" ht="12" customHeight="1" thickBot="1" x14ac:dyDescent="0.25">
      <c r="A301" s="36"/>
      <c r="B301" s="36"/>
      <c r="C301" s="36"/>
      <c r="D301" s="36"/>
      <c r="E301" s="36"/>
      <c r="F301" s="36"/>
      <c r="G301" s="27"/>
      <c r="H301" s="28"/>
      <c r="I301" s="27"/>
      <c r="J301" s="27"/>
      <c r="K301" s="53"/>
      <c r="L301" s="7"/>
      <c r="M301" s="12"/>
      <c r="N301" s="12"/>
      <c r="O301" s="12"/>
      <c r="P301" s="30"/>
    </row>
    <row r="302" spans="1:21" s="1" customFormat="1" ht="12" customHeight="1" x14ac:dyDescent="0.2">
      <c r="A302" s="12"/>
      <c r="B302" s="12"/>
      <c r="C302" s="12"/>
      <c r="D302" s="12"/>
      <c r="E302" s="12"/>
      <c r="F302" s="12"/>
      <c r="G302" s="22"/>
      <c r="H302" s="29"/>
      <c r="I302" s="22"/>
      <c r="J302" s="22"/>
      <c r="K302" s="46"/>
      <c r="L302" s="7"/>
      <c r="M302" s="12"/>
      <c r="N302" s="12"/>
      <c r="O302" s="12"/>
      <c r="P302" s="30"/>
    </row>
    <row r="303" spans="1:21" s="1" customFormat="1" ht="25.9" customHeight="1" x14ac:dyDescent="0.2">
      <c r="A303" s="12"/>
      <c r="B303" s="12"/>
      <c r="C303" s="22" t="s">
        <v>449</v>
      </c>
      <c r="D303" s="199" t="s">
        <v>617</v>
      </c>
      <c r="E303" s="200"/>
      <c r="F303" s="200"/>
      <c r="G303" s="8" t="s">
        <v>449</v>
      </c>
      <c r="H303" s="16">
        <f>SUM(H304:H305)</f>
        <v>0</v>
      </c>
      <c r="I303" s="8" t="s">
        <v>450</v>
      </c>
      <c r="J303" s="8"/>
      <c r="K303" s="49" t="s">
        <v>572</v>
      </c>
      <c r="L303" s="7"/>
      <c r="M303" s="12"/>
      <c r="N303" s="12"/>
      <c r="O303" s="12"/>
      <c r="P303" s="30"/>
    </row>
    <row r="304" spans="1:21" s="1" customFormat="1" ht="12" customHeight="1" x14ac:dyDescent="0.2">
      <c r="A304" s="12"/>
      <c r="B304" s="12"/>
      <c r="C304" s="12"/>
      <c r="D304" s="12"/>
      <c r="E304" s="12"/>
      <c r="F304" s="12"/>
      <c r="G304" s="22" t="s">
        <v>449</v>
      </c>
      <c r="H304" s="32"/>
      <c r="I304" s="22" t="s">
        <v>451</v>
      </c>
      <c r="J304" s="22"/>
      <c r="K304" s="46" t="s">
        <v>935</v>
      </c>
      <c r="L304" s="7"/>
      <c r="M304" s="12"/>
      <c r="N304" s="12"/>
      <c r="O304" s="12"/>
      <c r="P304" s="30"/>
    </row>
    <row r="305" spans="1:16" s="1" customFormat="1" ht="12" customHeight="1" x14ac:dyDescent="0.2">
      <c r="A305" s="12"/>
      <c r="B305" s="12"/>
      <c r="C305" s="12"/>
      <c r="D305" s="12"/>
      <c r="E305" s="12"/>
      <c r="F305" s="7"/>
      <c r="G305" s="22" t="s">
        <v>449</v>
      </c>
      <c r="H305" s="29"/>
      <c r="I305" s="22" t="s">
        <v>452</v>
      </c>
      <c r="J305" s="22"/>
      <c r="K305" s="46" t="s">
        <v>453</v>
      </c>
      <c r="L305" s="7"/>
      <c r="M305" s="12"/>
      <c r="N305" s="12"/>
      <c r="O305" s="12"/>
      <c r="P305" s="30"/>
    </row>
    <row r="306" spans="1:16" s="1" customFormat="1" ht="12" customHeight="1" x14ac:dyDescent="0.2">
      <c r="A306" s="12"/>
      <c r="B306" s="12"/>
      <c r="C306" s="12"/>
      <c r="D306" s="12"/>
      <c r="E306" s="12"/>
      <c r="F306" s="7"/>
      <c r="G306" s="9"/>
      <c r="H306" s="10"/>
      <c r="I306" s="8"/>
      <c r="J306" s="8"/>
      <c r="K306" s="46"/>
      <c r="L306" s="7"/>
      <c r="M306" s="12"/>
      <c r="N306" s="12"/>
      <c r="O306" s="12"/>
      <c r="P306" s="30"/>
    </row>
    <row r="307" spans="1:16" s="1" customFormat="1" ht="12" customHeight="1" x14ac:dyDescent="0.2">
      <c r="A307" s="12"/>
      <c r="B307" s="12"/>
      <c r="C307" s="12"/>
      <c r="D307" s="9"/>
      <c r="E307" s="9"/>
      <c r="F307" s="7"/>
      <c r="G307" s="12"/>
      <c r="H307" s="15"/>
      <c r="I307" s="22"/>
      <c r="J307" s="22"/>
      <c r="K307" s="46"/>
      <c r="L307" s="7"/>
      <c r="M307" s="12"/>
      <c r="N307" s="12"/>
      <c r="O307" s="12"/>
      <c r="P307" s="30"/>
    </row>
    <row r="308" spans="1:16" s="1" customFormat="1" ht="12" customHeight="1" x14ac:dyDescent="0.2">
      <c r="A308" s="8">
        <v>3</v>
      </c>
      <c r="B308" s="9" t="s">
        <v>528</v>
      </c>
      <c r="C308" s="12"/>
      <c r="D308" s="9"/>
      <c r="E308" s="9"/>
      <c r="F308" s="7"/>
      <c r="G308" s="9">
        <v>3</v>
      </c>
      <c r="H308" s="10"/>
      <c r="I308" s="8">
        <v>4</v>
      </c>
      <c r="J308" s="8"/>
      <c r="K308" s="49" t="s">
        <v>454</v>
      </c>
      <c r="L308" s="7"/>
      <c r="M308" s="12"/>
      <c r="N308" s="12"/>
      <c r="O308" s="12"/>
      <c r="P308" s="30"/>
    </row>
    <row r="309" spans="1:16" s="1" customFormat="1" ht="12" customHeight="1" x14ac:dyDescent="0.2">
      <c r="A309" s="12"/>
      <c r="B309" s="9" t="s">
        <v>0</v>
      </c>
      <c r="C309" s="9"/>
      <c r="D309" s="12"/>
      <c r="E309" s="12"/>
      <c r="F309" s="7"/>
      <c r="G309" s="12"/>
      <c r="H309" s="15"/>
      <c r="I309" s="22"/>
      <c r="J309" s="22"/>
      <c r="K309" s="46"/>
      <c r="L309" s="7"/>
      <c r="M309" s="12"/>
      <c r="N309" s="12"/>
      <c r="O309" s="12"/>
      <c r="P309" s="30"/>
    </row>
    <row r="310" spans="1:16" s="1" customFormat="1" ht="12" customHeight="1" x14ac:dyDescent="0.2">
      <c r="A310" s="12"/>
      <c r="B310" s="8" t="s">
        <v>455</v>
      </c>
      <c r="C310" s="55" t="s">
        <v>603</v>
      </c>
      <c r="D310" s="12"/>
      <c r="E310" s="7"/>
      <c r="F310" s="56"/>
      <c r="G310" s="8" t="s">
        <v>455</v>
      </c>
      <c r="H310" s="16"/>
      <c r="I310" s="8" t="s">
        <v>456</v>
      </c>
      <c r="J310" s="8"/>
      <c r="K310" s="49" t="s">
        <v>573</v>
      </c>
      <c r="L310" s="7"/>
      <c r="M310" s="12"/>
      <c r="N310" s="12"/>
      <c r="O310" s="12"/>
      <c r="P310" s="30"/>
    </row>
    <row r="311" spans="1:16" s="1" customFormat="1" ht="12" customHeight="1" x14ac:dyDescent="0.2">
      <c r="A311" s="12"/>
      <c r="B311" s="57"/>
      <c r="C311" s="12"/>
      <c r="D311" s="12"/>
      <c r="E311" s="12"/>
      <c r="F311" s="7"/>
      <c r="G311" s="22" t="s">
        <v>455</v>
      </c>
      <c r="H311" s="29"/>
      <c r="I311" s="22" t="s">
        <v>457</v>
      </c>
      <c r="J311" s="22"/>
      <c r="K311" s="46" t="s">
        <v>458</v>
      </c>
      <c r="L311" s="7"/>
      <c r="M311" s="12"/>
      <c r="N311" s="12"/>
      <c r="O311" s="12"/>
      <c r="P311" s="30"/>
    </row>
    <row r="312" spans="1:16" s="1" customFormat="1" ht="12" customHeight="1" x14ac:dyDescent="0.2">
      <c r="A312" s="12"/>
      <c r="B312" s="7"/>
      <c r="C312" s="7"/>
      <c r="D312" s="7"/>
      <c r="E312" s="12"/>
      <c r="F312" s="7"/>
      <c r="G312" s="22" t="s">
        <v>455</v>
      </c>
      <c r="H312" s="29"/>
      <c r="I312" s="22" t="s">
        <v>459</v>
      </c>
      <c r="J312" s="22"/>
      <c r="K312" s="46" t="s">
        <v>460</v>
      </c>
      <c r="L312" s="7"/>
      <c r="M312" s="12"/>
      <c r="N312" s="12"/>
      <c r="O312" s="12"/>
      <c r="P312" s="30"/>
    </row>
    <row r="313" spans="1:16" s="1" customFormat="1" ht="12" customHeight="1" x14ac:dyDescent="0.2">
      <c r="A313" s="12"/>
      <c r="B313" s="57"/>
      <c r="C313" s="12"/>
      <c r="D313" s="12"/>
      <c r="E313" s="12"/>
      <c r="F313" s="7"/>
      <c r="G313" s="22" t="s">
        <v>455</v>
      </c>
      <c r="H313" s="29"/>
      <c r="I313" s="22" t="s">
        <v>461</v>
      </c>
      <c r="J313" s="22"/>
      <c r="K313" s="46" t="s">
        <v>462</v>
      </c>
      <c r="L313" s="7"/>
      <c r="M313" s="12"/>
      <c r="N313" s="12"/>
      <c r="O313" s="12"/>
      <c r="P313" s="30"/>
    </row>
    <row r="314" spans="1:16" s="1" customFormat="1" ht="12" customHeight="1" x14ac:dyDescent="0.2">
      <c r="A314" s="12"/>
      <c r="B314" s="57"/>
      <c r="C314" s="12"/>
      <c r="D314" s="12"/>
      <c r="E314" s="12"/>
      <c r="F314" s="7"/>
      <c r="G314" s="22" t="s">
        <v>455</v>
      </c>
      <c r="H314" s="29"/>
      <c r="I314" s="22" t="s">
        <v>463</v>
      </c>
      <c r="J314" s="22"/>
      <c r="K314" s="46" t="s">
        <v>464</v>
      </c>
      <c r="L314" s="7"/>
      <c r="M314" s="12"/>
      <c r="N314" s="12"/>
      <c r="O314" s="12"/>
      <c r="P314" s="30"/>
    </row>
    <row r="315" spans="1:16" s="1" customFormat="1" ht="12" customHeight="1" x14ac:dyDescent="0.2">
      <c r="A315" s="12"/>
      <c r="B315" s="57"/>
      <c r="C315" s="12"/>
      <c r="D315" s="12"/>
      <c r="E315" s="12"/>
      <c r="F315" s="7"/>
      <c r="G315" s="22" t="s">
        <v>455</v>
      </c>
      <c r="H315" s="29"/>
      <c r="I315" s="22" t="s">
        <v>465</v>
      </c>
      <c r="J315" s="22"/>
      <c r="K315" s="46" t="s">
        <v>466</v>
      </c>
      <c r="L315" s="7"/>
      <c r="M315" s="12"/>
      <c r="N315" s="12"/>
      <c r="O315" s="12"/>
      <c r="P315" s="30"/>
    </row>
    <row r="316" spans="1:16" ht="12" customHeight="1" x14ac:dyDescent="0.2">
      <c r="A316" s="12"/>
      <c r="B316" s="57"/>
      <c r="C316" s="12"/>
      <c r="D316" s="12"/>
      <c r="E316" s="12"/>
      <c r="F316" s="7"/>
      <c r="G316" s="22" t="s">
        <v>455</v>
      </c>
      <c r="H316" s="29"/>
      <c r="I316" s="22" t="s">
        <v>467</v>
      </c>
      <c r="J316" s="22"/>
      <c r="K316" s="46" t="s">
        <v>590</v>
      </c>
      <c r="L316" s="7"/>
      <c r="M316" s="12"/>
      <c r="N316" s="12"/>
      <c r="O316" s="12"/>
    </row>
    <row r="317" spans="1:16" ht="12" customHeight="1" x14ac:dyDescent="0.2">
      <c r="A317" s="12"/>
      <c r="B317" s="57"/>
      <c r="C317" s="12"/>
      <c r="D317" s="12"/>
      <c r="E317" s="12"/>
      <c r="F317" s="7"/>
      <c r="G317" s="22" t="s">
        <v>455</v>
      </c>
      <c r="H317" s="29"/>
      <c r="I317" s="22" t="s">
        <v>468</v>
      </c>
      <c r="J317" s="22"/>
      <c r="K317" s="46" t="s">
        <v>469</v>
      </c>
      <c r="L317" s="7"/>
      <c r="M317" s="12"/>
      <c r="N317" s="12"/>
      <c r="O317" s="12"/>
    </row>
    <row r="318" spans="1:16" ht="12" customHeight="1" x14ac:dyDescent="0.2">
      <c r="A318" s="12"/>
      <c r="B318" s="57"/>
      <c r="C318" s="12"/>
      <c r="D318" s="12"/>
      <c r="E318" s="12"/>
      <c r="F318" s="7"/>
      <c r="G318" s="22" t="s">
        <v>455</v>
      </c>
      <c r="H318" s="29"/>
      <c r="I318" s="22" t="s">
        <v>470</v>
      </c>
      <c r="J318" s="22"/>
      <c r="K318" s="46" t="s">
        <v>471</v>
      </c>
      <c r="L318" s="7"/>
      <c r="M318" s="12"/>
      <c r="N318" s="12"/>
      <c r="O318" s="12"/>
    </row>
    <row r="319" spans="1:16" ht="12" customHeight="1" x14ac:dyDescent="0.2">
      <c r="A319" s="12"/>
      <c r="B319" s="57"/>
      <c r="C319" s="12"/>
      <c r="D319" s="9"/>
      <c r="E319" s="9"/>
      <c r="F319" s="7"/>
      <c r="G319" s="12"/>
      <c r="H319" s="15"/>
      <c r="I319" s="22"/>
      <c r="J319" s="22"/>
      <c r="K319" s="46"/>
      <c r="L319" s="7"/>
      <c r="M319" s="12"/>
      <c r="N319" s="12"/>
      <c r="O319" s="12"/>
    </row>
    <row r="320" spans="1:16" ht="12" customHeight="1" x14ac:dyDescent="0.2">
      <c r="A320" s="12"/>
      <c r="B320" s="4" t="s">
        <v>472</v>
      </c>
      <c r="C320" s="9" t="s">
        <v>574</v>
      </c>
      <c r="D320" s="7"/>
      <c r="E320" s="12"/>
      <c r="F320" s="7"/>
      <c r="G320" s="8" t="s">
        <v>472</v>
      </c>
      <c r="H320" s="16"/>
      <c r="I320" s="8" t="s">
        <v>473</v>
      </c>
      <c r="J320" s="8"/>
      <c r="K320" s="49" t="s">
        <v>574</v>
      </c>
      <c r="L320" s="7"/>
      <c r="M320" s="12"/>
      <c r="N320" s="12"/>
      <c r="O320" s="12"/>
    </row>
    <row r="321" spans="1:15" ht="12" customHeight="1" x14ac:dyDescent="0.2">
      <c r="A321" s="12"/>
      <c r="B321" s="12"/>
      <c r="C321" s="12"/>
      <c r="D321" s="12"/>
      <c r="E321" s="12"/>
      <c r="F321" s="7"/>
      <c r="G321" s="22" t="s">
        <v>472</v>
      </c>
      <c r="H321" s="29"/>
      <c r="I321" s="22" t="s">
        <v>474</v>
      </c>
      <c r="J321" s="22"/>
      <c r="K321" s="46" t="s">
        <v>475</v>
      </c>
      <c r="L321" s="7"/>
      <c r="M321" s="12"/>
      <c r="N321" s="12"/>
      <c r="O321" s="12"/>
    </row>
    <row r="322" spans="1:15" ht="12" customHeight="1" x14ac:dyDescent="0.2">
      <c r="A322" s="12"/>
      <c r="B322" s="12"/>
      <c r="C322" s="12"/>
      <c r="D322" s="12"/>
      <c r="E322" s="12"/>
      <c r="F322" s="7"/>
      <c r="G322" s="22" t="s">
        <v>472</v>
      </c>
      <c r="H322" s="29"/>
      <c r="I322" s="22" t="s">
        <v>476</v>
      </c>
      <c r="J322" s="22"/>
      <c r="K322" s="46" t="s">
        <v>477</v>
      </c>
      <c r="L322" s="7"/>
      <c r="M322" s="12"/>
      <c r="N322" s="12"/>
      <c r="O322" s="12"/>
    </row>
    <row r="323" spans="1:15" ht="12" customHeight="1" x14ac:dyDescent="0.2">
      <c r="A323" s="12"/>
      <c r="B323" s="12"/>
      <c r="C323" s="12"/>
      <c r="D323" s="12"/>
      <c r="E323" s="12"/>
      <c r="F323" s="7"/>
      <c r="G323" s="22" t="s">
        <v>472</v>
      </c>
      <c r="H323" s="29"/>
      <c r="I323" s="22" t="s">
        <v>478</v>
      </c>
      <c r="J323" s="22"/>
      <c r="K323" s="46" t="s">
        <v>479</v>
      </c>
      <c r="L323" s="7"/>
      <c r="M323" s="12"/>
      <c r="N323" s="12"/>
      <c r="O323" s="12"/>
    </row>
    <row r="324" spans="1:15" ht="12" customHeight="1" x14ac:dyDescent="0.2">
      <c r="A324" s="12"/>
      <c r="B324" s="12"/>
      <c r="C324" s="12"/>
      <c r="D324" s="12"/>
      <c r="E324" s="12"/>
      <c r="F324" s="7"/>
      <c r="G324" s="22" t="s">
        <v>472</v>
      </c>
      <c r="H324" s="29"/>
      <c r="I324" s="22" t="s">
        <v>480</v>
      </c>
      <c r="J324" s="22"/>
      <c r="K324" s="46" t="s">
        <v>481</v>
      </c>
      <c r="L324" s="7"/>
      <c r="M324" s="12"/>
      <c r="N324" s="12"/>
      <c r="O324" s="12"/>
    </row>
    <row r="325" spans="1:15" ht="12" customHeight="1" x14ac:dyDescent="0.2">
      <c r="A325" s="12"/>
      <c r="B325" s="12"/>
      <c r="C325" s="12"/>
      <c r="D325" s="12"/>
      <c r="E325" s="12"/>
      <c r="F325" s="7"/>
      <c r="G325" s="22" t="s">
        <v>472</v>
      </c>
      <c r="H325" s="29"/>
      <c r="I325" s="22" t="s">
        <v>482</v>
      </c>
      <c r="J325" s="22"/>
      <c r="K325" s="46" t="s">
        <v>483</v>
      </c>
      <c r="L325" s="7"/>
      <c r="M325" s="12"/>
      <c r="N325" s="12"/>
      <c r="O325" s="12"/>
    </row>
    <row r="326" spans="1:15" ht="12" customHeight="1" x14ac:dyDescent="0.2">
      <c r="A326" s="12"/>
      <c r="B326" s="12"/>
      <c r="C326" s="12"/>
      <c r="D326" s="12"/>
      <c r="E326" s="12"/>
      <c r="F326" s="7"/>
      <c r="G326" s="22" t="s">
        <v>472</v>
      </c>
      <c r="H326" s="29"/>
      <c r="I326" s="22" t="s">
        <v>484</v>
      </c>
      <c r="J326" s="22"/>
      <c r="K326" s="46" t="s">
        <v>589</v>
      </c>
      <c r="L326" s="7"/>
      <c r="M326" s="12"/>
      <c r="N326" s="12"/>
      <c r="O326" s="12"/>
    </row>
    <row r="327" spans="1:15" ht="12" customHeight="1" x14ac:dyDescent="0.2">
      <c r="A327" s="12"/>
      <c r="B327" s="12"/>
      <c r="C327" s="12"/>
      <c r="D327" s="12"/>
      <c r="E327" s="12"/>
      <c r="F327" s="7"/>
      <c r="G327" s="22" t="s">
        <v>472</v>
      </c>
      <c r="H327" s="29"/>
      <c r="I327" s="22" t="s">
        <v>485</v>
      </c>
      <c r="J327" s="22"/>
      <c r="K327" s="46" t="s">
        <v>582</v>
      </c>
      <c r="L327" s="7"/>
      <c r="M327" s="12"/>
      <c r="N327" s="12"/>
      <c r="O327" s="12"/>
    </row>
    <row r="328" spans="1:15" ht="12" customHeight="1" x14ac:dyDescent="0.2">
      <c r="A328" s="12"/>
      <c r="B328" s="12"/>
      <c r="C328" s="12"/>
      <c r="D328" s="12"/>
      <c r="E328" s="12"/>
      <c r="F328" s="7"/>
      <c r="G328" s="22" t="s">
        <v>472</v>
      </c>
      <c r="H328" s="29"/>
      <c r="I328" s="22" t="s">
        <v>486</v>
      </c>
      <c r="J328" s="22"/>
      <c r="K328" s="46" t="s">
        <v>487</v>
      </c>
      <c r="L328" s="7"/>
      <c r="M328" s="12"/>
      <c r="N328" s="12"/>
      <c r="O328" s="12"/>
    </row>
    <row r="329" spans="1:15" ht="12" customHeight="1" x14ac:dyDescent="0.2">
      <c r="A329" s="12"/>
      <c r="B329" s="12"/>
      <c r="C329" s="12"/>
      <c r="D329" s="12"/>
      <c r="E329" s="12"/>
      <c r="F329" s="7"/>
      <c r="G329" s="12"/>
      <c r="H329" s="15"/>
      <c r="I329" s="22"/>
      <c r="J329" s="22"/>
      <c r="K329" s="46"/>
      <c r="L329" s="7"/>
      <c r="M329" s="12"/>
      <c r="N329" s="12"/>
      <c r="O329" s="12"/>
    </row>
    <row r="330" spans="1:15" ht="12" customHeight="1" x14ac:dyDescent="0.2">
      <c r="A330" s="12"/>
      <c r="B330" s="8" t="s">
        <v>488</v>
      </c>
      <c r="C330" s="9" t="s">
        <v>604</v>
      </c>
      <c r="D330" s="12"/>
      <c r="E330" s="12"/>
      <c r="F330" s="7"/>
      <c r="G330" s="8" t="s">
        <v>488</v>
      </c>
      <c r="H330" s="16"/>
      <c r="I330" s="8">
        <v>8</v>
      </c>
      <c r="J330" s="8"/>
      <c r="K330" s="49" t="s">
        <v>489</v>
      </c>
      <c r="L330" s="7"/>
      <c r="M330" s="12"/>
      <c r="N330" s="12"/>
      <c r="O330" s="12"/>
    </row>
    <row r="331" spans="1:15" ht="12" customHeight="1" x14ac:dyDescent="0.2">
      <c r="A331" s="12"/>
      <c r="B331" s="12"/>
      <c r="C331" s="12"/>
      <c r="D331" s="12"/>
      <c r="E331" s="12"/>
      <c r="F331" s="7"/>
      <c r="G331" s="12"/>
      <c r="H331" s="15"/>
      <c r="I331" s="22"/>
      <c r="J331" s="22"/>
      <c r="K331" s="46"/>
      <c r="L331" s="7"/>
      <c r="M331" s="12"/>
      <c r="N331" s="12"/>
      <c r="O331" s="12"/>
    </row>
    <row r="332" spans="1:15" ht="12" customHeight="1" x14ac:dyDescent="0.2">
      <c r="A332" s="12"/>
      <c r="B332" s="12"/>
      <c r="C332" s="22" t="s">
        <v>490</v>
      </c>
      <c r="D332" s="12" t="s">
        <v>491</v>
      </c>
      <c r="E332" s="12"/>
      <c r="F332" s="7"/>
      <c r="G332" s="12"/>
      <c r="H332" s="15"/>
      <c r="I332" s="12"/>
      <c r="J332" s="12"/>
      <c r="K332" s="46"/>
      <c r="L332" s="7"/>
      <c r="M332" s="12"/>
      <c r="N332" s="12"/>
      <c r="O332" s="12"/>
    </row>
    <row r="333" spans="1:15" ht="12" customHeight="1" x14ac:dyDescent="0.2">
      <c r="A333" s="12"/>
      <c r="B333" s="12"/>
      <c r="C333" s="12"/>
      <c r="D333" s="12"/>
      <c r="E333" s="12"/>
      <c r="F333" s="7"/>
      <c r="G333" s="8" t="s">
        <v>490</v>
      </c>
      <c r="H333" s="16"/>
      <c r="I333" s="8" t="s">
        <v>492</v>
      </c>
      <c r="J333" s="8"/>
      <c r="K333" s="49" t="s">
        <v>575</v>
      </c>
      <c r="L333" s="7"/>
      <c r="M333" s="12"/>
      <c r="N333" s="12"/>
      <c r="O333" s="12"/>
    </row>
    <row r="334" spans="1:15" ht="12" customHeight="1" x14ac:dyDescent="0.2">
      <c r="A334" s="12"/>
      <c r="B334" s="12"/>
      <c r="C334" s="12"/>
      <c r="D334" s="12"/>
      <c r="E334" s="12"/>
      <c r="F334" s="7"/>
      <c r="G334" s="22" t="s">
        <v>490</v>
      </c>
      <c r="H334" s="29"/>
      <c r="I334" s="22" t="s">
        <v>493</v>
      </c>
      <c r="J334" s="22"/>
      <c r="K334" s="46" t="s">
        <v>584</v>
      </c>
      <c r="L334" s="7"/>
      <c r="M334" s="12"/>
      <c r="N334" s="12"/>
      <c r="O334" s="12"/>
    </row>
    <row r="335" spans="1:15" ht="12" customHeight="1" x14ac:dyDescent="0.2">
      <c r="A335" s="12"/>
      <c r="B335" s="12"/>
      <c r="C335" s="12"/>
      <c r="D335" s="12"/>
      <c r="E335" s="12"/>
      <c r="F335" s="7"/>
      <c r="G335" s="22" t="s">
        <v>490</v>
      </c>
      <c r="H335" s="29"/>
      <c r="I335" s="22" t="s">
        <v>494</v>
      </c>
      <c r="J335" s="22"/>
      <c r="K335" s="46" t="s">
        <v>583</v>
      </c>
      <c r="L335" s="7"/>
      <c r="M335" s="12"/>
      <c r="N335" s="12"/>
      <c r="O335" s="12"/>
    </row>
    <row r="336" spans="1:15" ht="12" customHeight="1" x14ac:dyDescent="0.2">
      <c r="A336" s="12"/>
      <c r="B336" s="12"/>
      <c r="C336" s="12"/>
      <c r="D336" s="12"/>
      <c r="E336" s="12"/>
      <c r="F336" s="7"/>
      <c r="G336" s="8" t="s">
        <v>490</v>
      </c>
      <c r="H336" s="16"/>
      <c r="I336" s="8" t="s">
        <v>495</v>
      </c>
      <c r="J336" s="8"/>
      <c r="K336" s="49" t="s">
        <v>576</v>
      </c>
      <c r="L336" s="7"/>
      <c r="M336" s="12"/>
      <c r="N336" s="12"/>
      <c r="O336" s="12"/>
    </row>
    <row r="337" spans="1:15" ht="12" customHeight="1" x14ac:dyDescent="0.2">
      <c r="A337" s="12"/>
      <c r="B337" s="12"/>
      <c r="C337" s="12"/>
      <c r="D337" s="12"/>
      <c r="E337" s="12"/>
      <c r="F337" s="7"/>
      <c r="G337" s="22" t="s">
        <v>490</v>
      </c>
      <c r="H337" s="29"/>
      <c r="I337" s="22" t="s">
        <v>496</v>
      </c>
      <c r="J337" s="22"/>
      <c r="K337" s="46" t="s">
        <v>497</v>
      </c>
      <c r="L337" s="7"/>
      <c r="M337" s="12"/>
      <c r="N337" s="12"/>
      <c r="O337" s="12"/>
    </row>
    <row r="338" spans="1:15" ht="12" customHeight="1" x14ac:dyDescent="0.2">
      <c r="A338" s="12"/>
      <c r="B338" s="12"/>
      <c r="C338" s="12"/>
      <c r="D338" s="12"/>
      <c r="E338" s="12"/>
      <c r="F338" s="7"/>
      <c r="G338" s="22" t="s">
        <v>490</v>
      </c>
      <c r="H338" s="29"/>
      <c r="I338" s="22" t="s">
        <v>498</v>
      </c>
      <c r="J338" s="22"/>
      <c r="K338" s="46" t="s">
        <v>499</v>
      </c>
      <c r="L338" s="7"/>
      <c r="M338" s="12"/>
      <c r="N338" s="12"/>
      <c r="O338" s="12"/>
    </row>
    <row r="339" spans="1:15" ht="12" customHeight="1" x14ac:dyDescent="0.2">
      <c r="A339" s="12"/>
      <c r="B339" s="12"/>
      <c r="C339" s="12"/>
      <c r="D339" s="12"/>
      <c r="E339" s="12"/>
      <c r="F339" s="7"/>
      <c r="G339" s="22" t="s">
        <v>490</v>
      </c>
      <c r="H339" s="29"/>
      <c r="I339" s="22" t="s">
        <v>500</v>
      </c>
      <c r="J339" s="22"/>
      <c r="K339" s="46" t="s">
        <v>524</v>
      </c>
      <c r="L339" s="7"/>
      <c r="M339" s="12"/>
      <c r="N339" s="12"/>
      <c r="O339" s="12"/>
    </row>
    <row r="340" spans="1:15" ht="12" customHeight="1" x14ac:dyDescent="0.2">
      <c r="A340" s="12"/>
      <c r="B340" s="12"/>
      <c r="C340" s="12"/>
      <c r="D340" s="12"/>
      <c r="E340" s="12"/>
      <c r="F340" s="7"/>
      <c r="G340" s="22" t="s">
        <v>490</v>
      </c>
      <c r="H340" s="29"/>
      <c r="I340" s="22" t="s">
        <v>501</v>
      </c>
      <c r="J340" s="22"/>
      <c r="K340" s="46" t="s">
        <v>502</v>
      </c>
      <c r="L340" s="7"/>
      <c r="M340" s="12"/>
      <c r="N340" s="12"/>
      <c r="O340" s="12"/>
    </row>
    <row r="341" spans="1:15" ht="12" customHeight="1" x14ac:dyDescent="0.2">
      <c r="A341" s="12"/>
      <c r="B341" s="12"/>
      <c r="C341" s="12"/>
      <c r="D341" s="12"/>
      <c r="E341" s="12"/>
      <c r="F341" s="7"/>
      <c r="G341" s="22" t="s">
        <v>490</v>
      </c>
      <c r="H341" s="29"/>
      <c r="I341" s="22" t="s">
        <v>503</v>
      </c>
      <c r="J341" s="22"/>
      <c r="K341" s="46" t="s">
        <v>504</v>
      </c>
      <c r="L341" s="7"/>
      <c r="M341" s="12"/>
      <c r="N341" s="12"/>
      <c r="O341" s="12"/>
    </row>
    <row r="342" spans="1:15" ht="12" customHeight="1" x14ac:dyDescent="0.2">
      <c r="A342" s="12"/>
      <c r="B342" s="12"/>
      <c r="C342" s="12"/>
      <c r="D342" s="12"/>
      <c r="E342" s="12"/>
      <c r="F342" s="7"/>
      <c r="G342" s="22" t="s">
        <v>490</v>
      </c>
      <c r="H342" s="29"/>
      <c r="I342" s="22" t="s">
        <v>505</v>
      </c>
      <c r="J342" s="22"/>
      <c r="K342" s="46" t="s">
        <v>588</v>
      </c>
      <c r="L342" s="7"/>
      <c r="M342" s="12"/>
      <c r="N342" s="12"/>
      <c r="O342" s="12"/>
    </row>
    <row r="343" spans="1:15" ht="12" customHeight="1" x14ac:dyDescent="0.2">
      <c r="A343" s="12"/>
      <c r="B343" s="12"/>
      <c r="C343" s="12"/>
      <c r="D343" s="12"/>
      <c r="E343" s="12"/>
      <c r="F343" s="7"/>
      <c r="G343" s="22" t="s">
        <v>490</v>
      </c>
      <c r="H343" s="29"/>
      <c r="I343" s="22" t="s">
        <v>506</v>
      </c>
      <c r="J343" s="22"/>
      <c r="K343" s="46" t="s">
        <v>525</v>
      </c>
      <c r="L343" s="7"/>
      <c r="M343" s="12"/>
      <c r="N343" s="12"/>
      <c r="O343" s="12"/>
    </row>
    <row r="344" spans="1:15" ht="12" customHeight="1" x14ac:dyDescent="0.2">
      <c r="A344" s="12"/>
      <c r="B344" s="12"/>
      <c r="C344" s="12"/>
      <c r="D344" s="12"/>
      <c r="E344" s="12"/>
      <c r="F344" s="35"/>
      <c r="G344" s="8" t="s">
        <v>490</v>
      </c>
      <c r="H344" s="16"/>
      <c r="I344" s="8" t="s">
        <v>634</v>
      </c>
      <c r="J344" s="8"/>
      <c r="K344" s="49" t="s">
        <v>635</v>
      </c>
      <c r="L344" s="11"/>
      <c r="M344" s="12"/>
      <c r="N344" s="12"/>
      <c r="O344" s="12"/>
    </row>
    <row r="345" spans="1:15" ht="12" customHeight="1" x14ac:dyDescent="0.2">
      <c r="A345" s="12"/>
      <c r="B345" s="12"/>
      <c r="C345" s="12"/>
      <c r="D345" s="12"/>
      <c r="E345" s="12"/>
      <c r="F345" s="7"/>
      <c r="G345" s="22" t="s">
        <v>490</v>
      </c>
      <c r="H345" s="29"/>
      <c r="I345" s="22" t="s">
        <v>637</v>
      </c>
      <c r="J345" s="22"/>
      <c r="K345" s="46" t="s">
        <v>636</v>
      </c>
      <c r="L345" s="7"/>
      <c r="M345" s="12"/>
      <c r="N345" s="12"/>
      <c r="O345" s="12"/>
    </row>
    <row r="346" spans="1:15" ht="12" customHeight="1" x14ac:dyDescent="0.2">
      <c r="A346" s="12"/>
      <c r="B346" s="12"/>
      <c r="C346" s="12"/>
      <c r="D346" s="12"/>
      <c r="E346" s="12"/>
      <c r="F346" s="7"/>
      <c r="G346" s="22"/>
      <c r="H346" s="29"/>
      <c r="I346" s="22"/>
      <c r="J346" s="22"/>
      <c r="K346" s="46"/>
      <c r="L346" s="7"/>
      <c r="M346" s="12"/>
      <c r="N346" s="12"/>
      <c r="O346" s="12"/>
    </row>
    <row r="347" spans="1:15" ht="12" customHeight="1" x14ac:dyDescent="0.2">
      <c r="A347" s="12"/>
      <c r="B347" s="12"/>
      <c r="C347" s="22" t="s">
        <v>507</v>
      </c>
      <c r="D347" s="12" t="s">
        <v>508</v>
      </c>
      <c r="E347" s="12"/>
      <c r="F347" s="7"/>
      <c r="G347" s="12"/>
      <c r="H347" s="15"/>
      <c r="I347" s="22"/>
      <c r="J347" s="22"/>
      <c r="K347" s="46"/>
      <c r="L347" s="7"/>
      <c r="M347" s="12"/>
      <c r="N347" s="12"/>
      <c r="O347" s="12"/>
    </row>
    <row r="348" spans="1:15" ht="12" customHeight="1" x14ac:dyDescent="0.2">
      <c r="A348" s="12"/>
      <c r="B348" s="12"/>
      <c r="C348" s="12"/>
      <c r="D348" s="12"/>
      <c r="E348" s="12"/>
      <c r="F348" s="7"/>
      <c r="G348" s="8" t="s">
        <v>507</v>
      </c>
      <c r="H348" s="16"/>
      <c r="I348" s="8" t="s">
        <v>492</v>
      </c>
      <c r="J348" s="8"/>
      <c r="K348" s="49" t="s">
        <v>575</v>
      </c>
      <c r="L348" s="7"/>
      <c r="M348" s="12"/>
      <c r="N348" s="12"/>
      <c r="O348" s="12"/>
    </row>
    <row r="349" spans="1:15" ht="12" customHeight="1" x14ac:dyDescent="0.2">
      <c r="A349" s="12"/>
      <c r="B349" s="12"/>
      <c r="C349" s="12"/>
      <c r="D349" s="12"/>
      <c r="E349" s="12"/>
      <c r="F349" s="12"/>
      <c r="G349" s="22" t="s">
        <v>507</v>
      </c>
      <c r="H349" s="29"/>
      <c r="I349" s="22" t="s">
        <v>509</v>
      </c>
      <c r="J349" s="22"/>
      <c r="K349" s="46" t="s">
        <v>586</v>
      </c>
      <c r="L349" s="7"/>
      <c r="M349" s="12"/>
      <c r="N349" s="12"/>
      <c r="O349" s="12"/>
    </row>
    <row r="350" spans="1:15" ht="12" customHeight="1" x14ac:dyDescent="0.2">
      <c r="A350" s="12"/>
      <c r="B350" s="12"/>
      <c r="C350" s="12"/>
      <c r="D350" s="12"/>
      <c r="E350" s="12"/>
      <c r="F350" s="12"/>
      <c r="G350" s="22" t="s">
        <v>507</v>
      </c>
      <c r="H350" s="29"/>
      <c r="I350" s="22" t="s">
        <v>510</v>
      </c>
      <c r="J350" s="22"/>
      <c r="K350" s="46" t="s">
        <v>585</v>
      </c>
      <c r="L350" s="7"/>
      <c r="M350" s="12"/>
      <c r="N350" s="12"/>
      <c r="O350" s="12"/>
    </row>
    <row r="351" spans="1:15" ht="12" customHeight="1" x14ac:dyDescent="0.2">
      <c r="A351" s="12"/>
      <c r="B351" s="12"/>
      <c r="C351" s="12"/>
      <c r="D351" s="12"/>
      <c r="E351" s="12"/>
      <c r="F351" s="12"/>
      <c r="G351" s="8" t="s">
        <v>507</v>
      </c>
      <c r="H351" s="16"/>
      <c r="I351" s="8" t="s">
        <v>495</v>
      </c>
      <c r="J351" s="8"/>
      <c r="K351" s="49" t="s">
        <v>576</v>
      </c>
      <c r="L351" s="7"/>
      <c r="M351" s="12"/>
      <c r="N351" s="12"/>
      <c r="O351" s="12"/>
    </row>
    <row r="352" spans="1:15" ht="12" customHeight="1" x14ac:dyDescent="0.2">
      <c r="A352" s="12"/>
      <c r="B352" s="12"/>
      <c r="C352" s="12"/>
      <c r="D352" s="12"/>
      <c r="E352" s="12"/>
      <c r="F352" s="12"/>
      <c r="G352" s="22" t="s">
        <v>507</v>
      </c>
      <c r="H352" s="29"/>
      <c r="I352" s="22" t="s">
        <v>511</v>
      </c>
      <c r="J352" s="22"/>
      <c r="K352" s="46" t="s">
        <v>587</v>
      </c>
      <c r="L352" s="7"/>
      <c r="M352" s="12"/>
      <c r="N352" s="12"/>
      <c r="O352" s="12"/>
    </row>
    <row r="353" spans="1:21" ht="12" customHeight="1" x14ac:dyDescent="0.2">
      <c r="A353" s="12"/>
      <c r="B353" s="12"/>
      <c r="C353" s="12"/>
      <c r="D353" s="12"/>
      <c r="E353" s="12"/>
      <c r="F353" s="12"/>
      <c r="G353" s="12"/>
      <c r="H353" s="15"/>
      <c r="I353" s="22"/>
      <c r="J353" s="22"/>
      <c r="K353" s="46"/>
      <c r="L353" s="7"/>
      <c r="M353" s="12"/>
      <c r="N353" s="12"/>
      <c r="O353" s="12"/>
    </row>
    <row r="354" spans="1:21" ht="12" customHeight="1" x14ac:dyDescent="0.2">
      <c r="A354" s="12"/>
      <c r="B354" s="8" t="s">
        <v>512</v>
      </c>
      <c r="C354" s="9" t="s">
        <v>513</v>
      </c>
      <c r="D354" s="9"/>
      <c r="E354" s="9"/>
      <c r="F354" s="12"/>
      <c r="G354" s="8" t="s">
        <v>512</v>
      </c>
      <c r="H354" s="16"/>
      <c r="I354" s="8" t="s">
        <v>514</v>
      </c>
      <c r="J354" s="8"/>
      <c r="K354" s="49" t="s">
        <v>513</v>
      </c>
      <c r="L354" s="7"/>
      <c r="M354" s="12"/>
      <c r="N354" s="12"/>
      <c r="O354" s="12"/>
    </row>
    <row r="355" spans="1:21" ht="12" customHeight="1" x14ac:dyDescent="0.2">
      <c r="A355" s="12"/>
      <c r="B355" s="12"/>
      <c r="C355" s="12"/>
      <c r="D355" s="12"/>
      <c r="E355" s="12"/>
      <c r="F355" s="12"/>
      <c r="G355" s="22" t="s">
        <v>512</v>
      </c>
      <c r="H355" s="29"/>
      <c r="I355" s="22" t="s">
        <v>516</v>
      </c>
      <c r="J355" s="22"/>
      <c r="K355" s="46" t="s">
        <v>517</v>
      </c>
      <c r="L355" s="7"/>
      <c r="M355" s="12"/>
      <c r="N355" s="12"/>
      <c r="O355" s="12"/>
    </row>
    <row r="356" spans="1:21" ht="12" customHeight="1" x14ac:dyDescent="0.2">
      <c r="A356" s="12"/>
      <c r="B356" s="12"/>
      <c r="C356" s="12"/>
      <c r="D356" s="12"/>
      <c r="E356" s="12" t="s">
        <v>0</v>
      </c>
      <c r="F356" s="12"/>
      <c r="G356" s="22" t="s">
        <v>512</v>
      </c>
      <c r="H356" s="29"/>
      <c r="I356" s="22" t="s">
        <v>529</v>
      </c>
      <c r="J356" s="22"/>
      <c r="K356" s="46" t="s">
        <v>515</v>
      </c>
      <c r="L356" s="7"/>
      <c r="M356" s="12"/>
      <c r="N356" s="12"/>
      <c r="O356" s="12"/>
    </row>
    <row r="357" spans="1:21" ht="12" customHeight="1" x14ac:dyDescent="0.2">
      <c r="A357" s="12"/>
      <c r="B357" s="12"/>
      <c r="C357" s="12"/>
      <c r="D357" s="12"/>
      <c r="E357" s="12"/>
      <c r="F357" s="12"/>
      <c r="G357" s="12"/>
      <c r="H357" s="15"/>
      <c r="I357" s="22"/>
      <c r="J357" s="22"/>
      <c r="K357" s="46"/>
      <c r="L357" s="7"/>
      <c r="M357" s="12"/>
      <c r="N357" s="12"/>
      <c r="O357" s="12"/>
      <c r="U357" s="2">
        <v>290</v>
      </c>
    </row>
    <row r="358" spans="1:21" ht="12" customHeight="1" x14ac:dyDescent="0.2">
      <c r="A358" s="7"/>
      <c r="B358" s="7"/>
      <c r="C358" s="7"/>
      <c r="D358" s="9"/>
      <c r="E358" s="9"/>
      <c r="F358" s="9"/>
      <c r="G358" s="22" t="s">
        <v>0</v>
      </c>
      <c r="H358" s="29"/>
      <c r="I358" s="8">
        <v>9</v>
      </c>
      <c r="J358" s="8"/>
      <c r="K358" s="49" t="s">
        <v>50</v>
      </c>
      <c r="L358" s="7"/>
      <c r="M358" s="12"/>
      <c r="N358" s="12"/>
      <c r="O358" s="12"/>
    </row>
    <row r="359" spans="1:21" ht="12" customHeight="1" x14ac:dyDescent="0.2">
      <c r="A359" s="9">
        <v>4</v>
      </c>
      <c r="B359" s="9" t="s">
        <v>526</v>
      </c>
      <c r="C359" s="12"/>
      <c r="D359" s="12"/>
      <c r="E359" s="12"/>
      <c r="F359" s="12"/>
      <c r="G359" s="22" t="s">
        <v>0</v>
      </c>
      <c r="H359" s="29">
        <f>SUM(H360:H361)</f>
        <v>37698729.600000001</v>
      </c>
      <c r="I359" s="8" t="s">
        <v>518</v>
      </c>
      <c r="J359" s="8"/>
      <c r="K359" s="49" t="s">
        <v>577</v>
      </c>
      <c r="L359" s="7"/>
      <c r="M359" s="12"/>
      <c r="N359" s="12"/>
      <c r="O359" s="12"/>
    </row>
    <row r="360" spans="1:21" ht="12" customHeight="1" x14ac:dyDescent="0.2">
      <c r="A360" s="12"/>
      <c r="B360" s="12"/>
      <c r="C360" s="12"/>
      <c r="D360" s="12"/>
      <c r="E360" s="12"/>
      <c r="F360" s="12"/>
      <c r="G360" s="22">
        <v>4</v>
      </c>
      <c r="H360" s="29"/>
      <c r="I360" s="22" t="s">
        <v>519</v>
      </c>
      <c r="J360" s="22"/>
      <c r="K360" s="46" t="s">
        <v>520</v>
      </c>
      <c r="L360" s="7"/>
      <c r="M360" s="12"/>
      <c r="N360" s="12"/>
      <c r="O360" s="12"/>
    </row>
    <row r="361" spans="1:21" ht="12" customHeight="1" x14ac:dyDescent="0.2">
      <c r="A361" s="12"/>
      <c r="B361" s="12"/>
      <c r="C361" s="12"/>
      <c r="D361" s="12"/>
      <c r="E361" s="12"/>
      <c r="F361" s="12"/>
      <c r="G361" s="22">
        <v>4</v>
      </c>
      <c r="H361" s="29">
        <f>+'Total Egresos'!E184</f>
        <v>37698729.600000001</v>
      </c>
      <c r="I361" s="22" t="s">
        <v>521</v>
      </c>
      <c r="J361" s="22"/>
      <c r="K361" s="46" t="s">
        <v>522</v>
      </c>
      <c r="L361" s="7"/>
      <c r="M361" s="12"/>
      <c r="N361" s="12"/>
      <c r="O361" s="12"/>
    </row>
    <row r="362" spans="1:21" ht="12" customHeight="1" x14ac:dyDescent="0.2">
      <c r="A362" s="7"/>
      <c r="B362" s="7"/>
      <c r="C362" s="7"/>
      <c r="D362" s="7"/>
      <c r="E362" s="7"/>
      <c r="F362" s="7"/>
      <c r="H362" s="32"/>
      <c r="K362" s="54"/>
      <c r="L362" s="7"/>
      <c r="M362" s="12"/>
      <c r="N362" s="12"/>
      <c r="O362" s="12"/>
      <c r="Q362" s="3"/>
    </row>
    <row r="363" spans="1:21" ht="12" customHeight="1" thickBot="1" x14ac:dyDescent="0.25">
      <c r="A363" s="36"/>
      <c r="B363" s="36"/>
      <c r="C363" s="36"/>
      <c r="D363" s="36"/>
      <c r="E363" s="36" t="s">
        <v>0</v>
      </c>
      <c r="F363" s="36"/>
      <c r="G363" s="36"/>
      <c r="H363" s="37"/>
      <c r="I363" s="27"/>
      <c r="J363" s="27"/>
      <c r="K363" s="53"/>
      <c r="L363" s="7"/>
      <c r="M363" s="12"/>
      <c r="N363" s="12"/>
      <c r="O363" s="12"/>
      <c r="Q363" s="3"/>
    </row>
    <row r="364" spans="1:21" ht="12" customHeight="1" x14ac:dyDescent="0.2">
      <c r="A364" s="7"/>
      <c r="B364" s="7"/>
      <c r="C364" s="7"/>
      <c r="D364" s="7"/>
      <c r="E364" s="7"/>
      <c r="F364" s="7"/>
      <c r="H364" s="58">
        <f>+H6+H241+H359</f>
        <v>3476076210.3267999</v>
      </c>
      <c r="K364" s="54"/>
      <c r="L364" s="7"/>
      <c r="M364" s="12"/>
      <c r="N364" s="12"/>
      <c r="O364" s="12"/>
    </row>
    <row r="365" spans="1:21" ht="12" customHeight="1" x14ac:dyDescent="0.2">
      <c r="A365" s="7"/>
      <c r="B365" s="7"/>
      <c r="C365" s="7"/>
      <c r="D365" s="7"/>
      <c r="E365" s="7"/>
      <c r="F365" s="7"/>
      <c r="K365" s="54"/>
      <c r="L365" s="7"/>
      <c r="M365" s="12"/>
      <c r="N365" s="12"/>
      <c r="O365" s="12"/>
    </row>
    <row r="366" spans="1:21" ht="12" customHeight="1" x14ac:dyDescent="0.2">
      <c r="A366" s="7"/>
      <c r="B366" s="7"/>
      <c r="C366" s="7"/>
      <c r="D366" s="7"/>
      <c r="E366" s="7"/>
      <c r="F366" s="7"/>
      <c r="H366" s="38">
        <f>+'Total Egresos'!F185-'Total Clasif económica'!H364</f>
        <v>49439459.599999905</v>
      </c>
      <c r="K366" s="54"/>
      <c r="L366" s="7"/>
      <c r="M366" s="12"/>
      <c r="N366" s="12"/>
      <c r="O366" s="12"/>
    </row>
    <row r="367" spans="1:21" ht="12" customHeight="1" x14ac:dyDescent="0.2">
      <c r="H367" s="39"/>
    </row>
  </sheetData>
  <mergeCells count="5">
    <mergeCell ref="A1:K1"/>
    <mergeCell ref="A2:K2"/>
    <mergeCell ref="A4:F4"/>
    <mergeCell ref="L208:L209"/>
    <mergeCell ref="D303:F303"/>
  </mergeCells>
  <printOptions horizontalCentered="1" verticalCentered="1"/>
  <pageMargins left="0.19685039370078741" right="0.19685039370078741" top="1.5748031496062993" bottom="1.1811023622047245" header="0.19685039370078741" footer="0.19685039370078741"/>
  <pageSetup scale="65" orientation="portrait" horizontalDpi="300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C789F6C2F6FC48A55C76CA42362C2A" ma:contentTypeVersion="" ma:contentTypeDescription="Crear nuevo documento." ma:contentTypeScope="" ma:versionID="098aba96327bece664d989eb79babdbb">
  <xsd:schema xmlns:xsd="http://www.w3.org/2001/XMLSchema" xmlns:xs="http://www.w3.org/2001/XMLSchema" xmlns:p="http://schemas.microsoft.com/office/2006/metadata/properties" xmlns:ns2="8f4337fa-c5b2-4cb6-9d44-8549a65601d5" targetNamespace="http://schemas.microsoft.com/office/2006/metadata/properties" ma:root="true" ma:fieldsID="b7e156974408ce2a5964ae8005a07689" ns2:_="">
    <xsd:import namespace="8f4337fa-c5b2-4cb6-9d44-8549a65601d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337fa-c5b2-4cb6-9d44-8549a65601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C1128C-98F5-45AE-9704-3FC636460E9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f4337fa-c5b2-4cb6-9d44-8549a65601d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D8DFC-25EF-438D-92F5-4FE017502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337fa-c5b2-4cb6-9d44-8549a6560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7ECD33-6C42-4AF4-BECE-038348150C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TOTAL INGRESOS</vt:lpstr>
      <vt:lpstr>Total Egresos</vt:lpstr>
      <vt:lpstr>Prog 1</vt:lpstr>
      <vt:lpstr>Prog 2</vt:lpstr>
      <vt:lpstr>Total Clasif económica</vt:lpstr>
      <vt:lpstr>'Prog 1'!AREA</vt:lpstr>
      <vt:lpstr>'Prog 2'!AREA</vt:lpstr>
      <vt:lpstr>'Total Clasif económica'!AREA</vt:lpstr>
      <vt:lpstr>'Prog 1'!Área_de_impresión</vt:lpstr>
      <vt:lpstr>'Prog 2'!Área_de_impresión</vt:lpstr>
      <vt:lpstr>'Total Clasif económica'!Área_de_impresión</vt:lpstr>
      <vt:lpstr>'Total Egresos'!Área_de_impresión</vt:lpstr>
      <vt:lpstr>'Prog 1'!Títulos_a_imprimir</vt:lpstr>
      <vt:lpstr>'Prog 2'!Títulos_a_imprimir</vt:lpstr>
      <vt:lpstr>'Total Clasif económica'!Títulos_a_imprimir</vt:lpstr>
      <vt:lpstr>'Total Egresos'!Títulos_a_imprimir</vt:lpstr>
    </vt:vector>
  </TitlesOfParts>
  <Company>Ministerio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 Nacional</dc:creator>
  <cp:lastModifiedBy>Jose Angel Palma Altamirano</cp:lastModifiedBy>
  <cp:lastPrinted>2021-07-19T21:06:19Z</cp:lastPrinted>
  <dcterms:created xsi:type="dcterms:W3CDTF">2003-10-06T15:28:38Z</dcterms:created>
  <dcterms:modified xsi:type="dcterms:W3CDTF">2022-02-24T21:15:18Z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0x01010097C789F6C2F6FC48A55C76CA42362C2A</vt:lpwstr>
  </property>
</Properties>
</file>